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760" activeTab="2"/>
  </bookViews>
  <sheets>
    <sheet name="Capital Account" sheetId="1" r:id="rId1"/>
    <sheet name="Revenue Account" sheetId="2" r:id="rId2"/>
    <sheet name="Ratios" sheetId="3" r:id="rId3"/>
  </sheets>
  <definedNames>
    <definedName name="_xlnm.Print_Area" localSheetId="0">'Capital Account'!$A$1:$BU$32</definedName>
    <definedName name="_xlnm.Print_Area" localSheetId="2">'Ratios'!$A$1:$BU$48</definedName>
    <definedName name="_xlnm.Print_Area" localSheetId="1">'Revenue Account'!$A$1:$BU$31</definedName>
  </definedNames>
  <calcPr fullCalcOnLoad="1"/>
</workbook>
</file>

<file path=xl/sharedStrings.xml><?xml version="1.0" encoding="utf-8"?>
<sst xmlns="http://schemas.openxmlformats.org/spreadsheetml/2006/main" count="2191" uniqueCount="176">
  <si>
    <t>Capital</t>
  </si>
  <si>
    <t>Reserves and Surplus</t>
  </si>
  <si>
    <t>Borrowings</t>
  </si>
  <si>
    <t>Profit/ (Loss) Before Taxes</t>
  </si>
  <si>
    <t>Taxes</t>
  </si>
  <si>
    <t>Profit/ (Loss) After Taxes</t>
  </si>
  <si>
    <t>Dividend including tax</t>
  </si>
  <si>
    <t>PAT to Sales</t>
  </si>
  <si>
    <t>Dividend Per Share*(#) Ordinary Share</t>
  </si>
  <si>
    <t>Dividend Per Share*(#) 'A' Ordinary Share</t>
  </si>
  <si>
    <t>Net Worth Per Share* (`)</t>
  </si>
  <si>
    <t>Ratios</t>
  </si>
  <si>
    <t xml:space="preserve">        JLR Automotive PLC (GBP Million)</t>
  </si>
  <si>
    <t xml:space="preserve">        Tata Motors Consolidated (Rs. Lakhs)</t>
  </si>
  <si>
    <t xml:space="preserve">        Tata Motors Standalone  (Rs. Lakhs)</t>
  </si>
  <si>
    <t>Capital Account</t>
  </si>
  <si>
    <t>Revenue Account</t>
  </si>
  <si>
    <t xml:space="preserve">        Tata Motors Consolidated</t>
  </si>
  <si>
    <t xml:space="preserve">        Tata Motors Standalone</t>
  </si>
  <si>
    <t xml:space="preserve">        JLR Automotive PLC</t>
  </si>
  <si>
    <r>
      <rPr>
        <sz val="8"/>
        <color indexed="8"/>
        <rFont val="Arial"/>
        <family val="2"/>
      </rPr>
      <t>Notes :</t>
    </r>
  </si>
  <si>
    <r>
      <rPr>
        <sz val="11"/>
        <color indexed="63"/>
        <rFont val="Arial"/>
        <family val="2"/>
      </rPr>
      <t>1945-46</t>
    </r>
  </si>
  <si>
    <r>
      <rPr>
        <sz val="11"/>
        <color indexed="63"/>
        <rFont val="Arial"/>
        <family val="2"/>
      </rPr>
      <t>1949-50</t>
    </r>
  </si>
  <si>
    <r>
      <rPr>
        <sz val="11"/>
        <color indexed="63"/>
        <rFont val="Arial"/>
        <family val="2"/>
      </rPr>
      <t>1953-54</t>
    </r>
  </si>
  <si>
    <r>
      <rPr>
        <sz val="11"/>
        <color indexed="63"/>
        <rFont val="Arial"/>
        <family val="2"/>
      </rPr>
      <t>1954-55</t>
    </r>
  </si>
  <si>
    <r>
      <rPr>
        <sz val="11"/>
        <color indexed="63"/>
        <rFont val="Arial"/>
        <family val="2"/>
      </rPr>
      <t>1955-56</t>
    </r>
  </si>
  <si>
    <r>
      <rPr>
        <sz val="11"/>
        <color indexed="63"/>
        <rFont val="Arial"/>
        <family val="2"/>
      </rPr>
      <t>1956-57</t>
    </r>
  </si>
  <si>
    <r>
      <rPr>
        <sz val="11"/>
        <color indexed="63"/>
        <rFont val="Arial"/>
        <family val="2"/>
      </rPr>
      <t>1957-58</t>
    </r>
  </si>
  <si>
    <r>
      <rPr>
        <sz val="11"/>
        <color indexed="63"/>
        <rFont val="Arial"/>
        <family val="2"/>
      </rPr>
      <t>1958-59</t>
    </r>
  </si>
  <si>
    <r>
      <rPr>
        <sz val="11"/>
        <color indexed="63"/>
        <rFont val="Arial"/>
        <family val="2"/>
      </rPr>
      <t>1959-60</t>
    </r>
  </si>
  <si>
    <r>
      <rPr>
        <sz val="11"/>
        <color indexed="63"/>
        <rFont val="Arial"/>
        <family val="2"/>
      </rPr>
      <t>1960-61</t>
    </r>
  </si>
  <si>
    <r>
      <rPr>
        <sz val="11"/>
        <color indexed="63"/>
        <rFont val="Arial"/>
        <family val="2"/>
      </rPr>
      <t>1961-62</t>
    </r>
  </si>
  <si>
    <r>
      <rPr>
        <sz val="11"/>
        <color indexed="63"/>
        <rFont val="Arial"/>
        <family val="2"/>
      </rPr>
      <t>1962-63</t>
    </r>
  </si>
  <si>
    <r>
      <rPr>
        <sz val="11"/>
        <color indexed="63"/>
        <rFont val="Arial"/>
        <family val="2"/>
      </rPr>
      <t>1963-64</t>
    </r>
  </si>
  <si>
    <r>
      <rPr>
        <sz val="11"/>
        <color indexed="63"/>
        <rFont val="Arial"/>
        <family val="2"/>
      </rPr>
      <t>1964-65</t>
    </r>
  </si>
  <si>
    <r>
      <rPr>
        <sz val="11"/>
        <color indexed="63"/>
        <rFont val="Arial"/>
        <family val="2"/>
      </rPr>
      <t>1965-66</t>
    </r>
  </si>
  <si>
    <r>
      <rPr>
        <sz val="11"/>
        <color indexed="63"/>
        <rFont val="Arial"/>
        <family val="2"/>
      </rPr>
      <t>1966-67</t>
    </r>
  </si>
  <si>
    <r>
      <rPr>
        <sz val="11"/>
        <color indexed="63"/>
        <rFont val="Arial"/>
        <family val="2"/>
      </rPr>
      <t>1967-68</t>
    </r>
  </si>
  <si>
    <r>
      <rPr>
        <sz val="11"/>
        <color indexed="63"/>
        <rFont val="Arial"/>
        <family val="2"/>
      </rPr>
      <t>1968-69</t>
    </r>
  </si>
  <si>
    <r>
      <rPr>
        <sz val="11"/>
        <color indexed="63"/>
        <rFont val="Arial"/>
        <family val="2"/>
      </rPr>
      <t>1969-70</t>
    </r>
  </si>
  <si>
    <r>
      <rPr>
        <sz val="11"/>
        <color indexed="63"/>
        <rFont val="Arial"/>
        <family val="2"/>
      </rPr>
      <t>1970-71</t>
    </r>
  </si>
  <si>
    <r>
      <rPr>
        <sz val="11"/>
        <color indexed="63"/>
        <rFont val="Arial"/>
        <family val="2"/>
      </rPr>
      <t>1971-72</t>
    </r>
  </si>
  <si>
    <r>
      <rPr>
        <sz val="11"/>
        <color indexed="63"/>
        <rFont val="Arial"/>
        <family val="2"/>
      </rPr>
      <t>1972-73</t>
    </r>
  </si>
  <si>
    <r>
      <rPr>
        <sz val="11"/>
        <color indexed="63"/>
        <rFont val="Arial"/>
        <family val="2"/>
      </rPr>
      <t>1973-74</t>
    </r>
  </si>
  <si>
    <r>
      <rPr>
        <sz val="11"/>
        <color indexed="63"/>
        <rFont val="Arial"/>
        <family val="2"/>
      </rPr>
      <t>1974-75</t>
    </r>
  </si>
  <si>
    <r>
      <rPr>
        <sz val="11"/>
        <color indexed="63"/>
        <rFont val="Arial"/>
        <family val="2"/>
      </rPr>
      <t>1975-76</t>
    </r>
  </si>
  <si>
    <r>
      <rPr>
        <sz val="11"/>
        <color indexed="63"/>
        <rFont val="Arial"/>
        <family val="2"/>
      </rPr>
      <t>1976-77</t>
    </r>
  </si>
  <si>
    <r>
      <rPr>
        <sz val="11"/>
        <color indexed="63"/>
        <rFont val="Arial"/>
        <family val="2"/>
      </rPr>
      <t>1977-78</t>
    </r>
  </si>
  <si>
    <r>
      <rPr>
        <sz val="11"/>
        <color indexed="63"/>
        <rFont val="Arial"/>
        <family val="2"/>
      </rPr>
      <t>1978-79</t>
    </r>
  </si>
  <si>
    <r>
      <rPr>
        <sz val="11"/>
        <color indexed="63"/>
        <rFont val="Arial"/>
        <family val="2"/>
      </rPr>
      <t>1979-80</t>
    </r>
  </si>
  <si>
    <r>
      <rPr>
        <sz val="11"/>
        <color indexed="63"/>
        <rFont val="Arial"/>
        <family val="2"/>
      </rPr>
      <t>1980-81</t>
    </r>
  </si>
  <si>
    <r>
      <rPr>
        <sz val="11"/>
        <color indexed="63"/>
        <rFont val="Arial"/>
        <family val="2"/>
      </rPr>
      <t>1981-82</t>
    </r>
  </si>
  <si>
    <r>
      <rPr>
        <sz val="11"/>
        <color indexed="63"/>
        <rFont val="Arial"/>
        <family val="2"/>
      </rPr>
      <t>1982-83</t>
    </r>
  </si>
  <si>
    <r>
      <rPr>
        <sz val="11"/>
        <color indexed="63"/>
        <rFont val="Arial"/>
        <family val="2"/>
      </rPr>
      <t>1983-84</t>
    </r>
  </si>
  <si>
    <r>
      <rPr>
        <sz val="11"/>
        <color indexed="63"/>
        <rFont val="Arial"/>
        <family val="2"/>
      </rPr>
      <t>1984-85</t>
    </r>
  </si>
  <si>
    <r>
      <rPr>
        <sz val="11"/>
        <color indexed="63"/>
        <rFont val="Arial"/>
        <family val="2"/>
      </rPr>
      <t>1985-86</t>
    </r>
  </si>
  <si>
    <r>
      <rPr>
        <sz val="11"/>
        <color indexed="63"/>
        <rFont val="Arial"/>
        <family val="2"/>
      </rPr>
      <t>1986-87</t>
    </r>
  </si>
  <si>
    <r>
      <rPr>
        <sz val="11"/>
        <color indexed="63"/>
        <rFont val="Arial"/>
        <family val="2"/>
      </rPr>
      <t>1987-88</t>
    </r>
  </si>
  <si>
    <r>
      <rPr>
        <sz val="11"/>
        <color indexed="63"/>
        <rFont val="Arial"/>
        <family val="2"/>
      </rPr>
      <t>1988-89</t>
    </r>
  </si>
  <si>
    <r>
      <rPr>
        <sz val="11"/>
        <color indexed="63"/>
        <rFont val="Arial"/>
        <family val="2"/>
      </rPr>
      <t>1989-90</t>
    </r>
  </si>
  <si>
    <r>
      <rPr>
        <sz val="11"/>
        <color indexed="63"/>
        <rFont val="Arial"/>
        <family val="2"/>
      </rPr>
      <t>1990-91</t>
    </r>
  </si>
  <si>
    <r>
      <rPr>
        <sz val="11"/>
        <color indexed="63"/>
        <rFont val="Arial"/>
        <family val="2"/>
      </rPr>
      <t>1991-92</t>
    </r>
  </si>
  <si>
    <r>
      <rPr>
        <sz val="11"/>
        <color indexed="63"/>
        <rFont val="Arial"/>
        <family val="2"/>
      </rPr>
      <t>1992-93</t>
    </r>
  </si>
  <si>
    <r>
      <rPr>
        <sz val="11"/>
        <color indexed="63"/>
        <rFont val="Arial"/>
        <family val="2"/>
      </rPr>
      <t>1993-94</t>
    </r>
  </si>
  <si>
    <r>
      <rPr>
        <sz val="11"/>
        <color indexed="63"/>
        <rFont val="Arial"/>
        <family val="2"/>
      </rPr>
      <t>1994-95</t>
    </r>
  </si>
  <si>
    <r>
      <rPr>
        <sz val="11"/>
        <color indexed="63"/>
        <rFont val="Arial"/>
        <family val="2"/>
      </rPr>
      <t>1995-96</t>
    </r>
  </si>
  <si>
    <r>
      <rPr>
        <sz val="11"/>
        <color indexed="63"/>
        <rFont val="Arial"/>
        <family val="2"/>
      </rPr>
      <t>1996-97</t>
    </r>
  </si>
  <si>
    <r>
      <rPr>
        <sz val="11"/>
        <color indexed="63"/>
        <rFont val="Arial"/>
        <family val="2"/>
      </rPr>
      <t>1997-98</t>
    </r>
  </si>
  <si>
    <r>
      <rPr>
        <sz val="11"/>
        <color indexed="63"/>
        <rFont val="Arial"/>
        <family val="2"/>
      </rPr>
      <t>1998-99</t>
    </r>
  </si>
  <si>
    <r>
      <rPr>
        <sz val="11"/>
        <color indexed="63"/>
        <rFont val="Arial"/>
        <family val="2"/>
      </rPr>
      <t>1999-00</t>
    </r>
  </si>
  <si>
    <r>
      <rPr>
        <sz val="11"/>
        <color indexed="63"/>
        <rFont val="Arial"/>
        <family val="2"/>
      </rPr>
      <t>2000-01</t>
    </r>
  </si>
  <si>
    <r>
      <rPr>
        <sz val="11"/>
        <color indexed="63"/>
        <rFont val="Arial"/>
        <family val="2"/>
      </rPr>
      <t>2001-02</t>
    </r>
  </si>
  <si>
    <r>
      <rPr>
        <sz val="11"/>
        <color indexed="63"/>
        <rFont val="Arial"/>
        <family val="2"/>
      </rPr>
      <t>2002-03</t>
    </r>
  </si>
  <si>
    <r>
      <rPr>
        <sz val="11"/>
        <color indexed="63"/>
        <rFont val="Arial"/>
        <family val="2"/>
      </rPr>
      <t>2003-04</t>
    </r>
  </si>
  <si>
    <r>
      <rPr>
        <sz val="11"/>
        <color indexed="63"/>
        <rFont val="Arial"/>
        <family val="2"/>
      </rPr>
      <t>2004-05</t>
    </r>
  </si>
  <si>
    <r>
      <rPr>
        <sz val="11"/>
        <color indexed="63"/>
        <rFont val="Arial"/>
        <family val="2"/>
      </rPr>
      <t>2005-06</t>
    </r>
  </si>
  <si>
    <r>
      <rPr>
        <sz val="11"/>
        <color indexed="63"/>
        <rFont val="Arial"/>
        <family val="2"/>
      </rPr>
      <t>2006-07</t>
    </r>
  </si>
  <si>
    <r>
      <rPr>
        <sz val="11"/>
        <color indexed="63"/>
        <rFont val="Arial"/>
        <family val="2"/>
      </rPr>
      <t>2007-08</t>
    </r>
  </si>
  <si>
    <r>
      <rPr>
        <sz val="11"/>
        <color indexed="63"/>
        <rFont val="Arial"/>
        <family val="2"/>
      </rPr>
      <t>2009-10</t>
    </r>
  </si>
  <si>
    <r>
      <rPr>
        <sz val="11"/>
        <color indexed="63"/>
        <rFont val="Arial"/>
        <family val="2"/>
      </rPr>
      <t>2010-11</t>
    </r>
  </si>
  <si>
    <r>
      <rPr>
        <sz val="11"/>
        <color indexed="63"/>
        <rFont val="Arial"/>
        <family val="2"/>
      </rPr>
      <t>2011-12</t>
    </r>
  </si>
  <si>
    <r>
      <rPr>
        <sz val="11"/>
        <color indexed="63"/>
        <rFont val="Arial"/>
        <family val="2"/>
      </rPr>
      <t>2012-13</t>
    </r>
  </si>
  <si>
    <t>42.58**</t>
  </si>
  <si>
    <t>3.90**</t>
  </si>
  <si>
    <t>42.68**</t>
  </si>
  <si>
    <t>4.00**</t>
  </si>
  <si>
    <t>12.50!</t>
  </si>
  <si>
    <t>1.45+</t>
  </si>
  <si>
    <t>1.50+</t>
  </si>
  <si>
    <t>1.60+</t>
  </si>
  <si>
    <t>2.00+</t>
  </si>
  <si>
    <t>4.10**</t>
  </si>
  <si>
    <t>66@</t>
  </si>
  <si>
    <t>104@</t>
  </si>
  <si>
    <t>121@</t>
  </si>
  <si>
    <t>160@</t>
  </si>
  <si>
    <t>200@</t>
  </si>
  <si>
    <t>225@</t>
  </si>
  <si>
    <t>114++</t>
  </si>
  <si>
    <t>144^</t>
  </si>
  <si>
    <t>302^^</t>
  </si>
  <si>
    <t>35@</t>
  </si>
  <si>
    <t>37@</t>
  </si>
  <si>
    <t>38@</t>
  </si>
  <si>
    <t>40@</t>
  </si>
  <si>
    <t>67@</t>
  </si>
  <si>
    <t>77@</t>
  </si>
  <si>
    <t>102@</t>
  </si>
  <si>
    <t>114@</t>
  </si>
  <si>
    <t>145@</t>
  </si>
  <si>
    <t>178@</t>
  </si>
  <si>
    <t>203@</t>
  </si>
  <si>
    <t>238++</t>
  </si>
  <si>
    <t>262^</t>
  </si>
  <si>
    <t>315^^</t>
  </si>
  <si>
    <t>Financial Statistics History</t>
  </si>
  <si>
    <t>2008-09^^^</t>
  </si>
  <si>
    <t>^^^  JLR FY09 data is for 10 months</t>
  </si>
  <si>
    <t>@  On increased capital base due to conversion  of Bonds / Convertible Debentures / Warrants / FCCN into  shares.</t>
  </si>
  <si>
    <t>$    On increased capital base due to issue of Bonus Shares. Net Worth excludes ordinary dividends.</t>
  </si>
  <si>
    <t>*     Equivalent  to a face value of Rs.10/- per share.</t>
  </si>
  <si>
    <t>#    Includes Interim Dividend where applicable.</t>
  </si>
  <si>
    <t>+    Including on Bonus Shares issued during  the year.</t>
  </si>
  <si>
    <t>!     Includes a special dividend  of Rs. 2.50 per share for the Diamond  Jubilee Year.</t>
  </si>
  <si>
    <t>++  On increased capital base due to Rights issue and conversion of FCCN into  shares.</t>
  </si>
  <si>
    <t>^    On increased  capital  base due to GDS issue and conversion of FCCN into  shares.</t>
  </si>
  <si>
    <t>^^  On increased  capital  base due to QIP issue and conversion of FCCN into  shares.</t>
  </si>
  <si>
    <t>**   Consequent to sub-division of shares, figures for previous years are not comparable.</t>
  </si>
  <si>
    <t>-</t>
  </si>
  <si>
    <t>Gross Block*</t>
  </si>
  <si>
    <t>@ Accumulated Depreciation Includes Accumulated Amortisation</t>
  </si>
  <si>
    <t>* Gross Block and Net Block include both Tangible Assets and Intangible Assets</t>
  </si>
  <si>
    <t>Net Block*</t>
  </si>
  <si>
    <t>Depreciation@</t>
  </si>
  <si>
    <t>@Depreciation Includes Amortisation</t>
  </si>
  <si>
    <t>Accumulated Depreciation@</t>
  </si>
  <si>
    <t>2013-14</t>
  </si>
  <si>
    <t>53,71,571.00</t>
  </si>
  <si>
    <t>118@</t>
  </si>
  <si>
    <t>204@</t>
  </si>
  <si>
    <t>121,58,556.00</t>
  </si>
  <si>
    <t>60@</t>
  </si>
  <si>
    <t>Earnings Per Share (Basic)* (Rs.) Ordinary Share</t>
  </si>
  <si>
    <t>Earnings Per Share (Basic)* (`Rs.) 'A' Ordinary Share</t>
  </si>
  <si>
    <t>Net Debt Equity</t>
  </si>
  <si>
    <t xml:space="preserve">        Tata Motors Consolidated (Net Automotive Debt Equity)</t>
  </si>
  <si>
    <t>EBITDA Margin</t>
  </si>
  <si>
    <r>
      <t>Turnover</t>
    </r>
    <r>
      <rPr>
        <b/>
        <vertAlign val="superscript"/>
        <sz val="10"/>
        <color indexed="8"/>
        <rFont val="Times New Roman"/>
        <family val="1"/>
      </rPr>
      <t>~</t>
    </r>
  </si>
  <si>
    <t>~ Turnover includes Other Income</t>
  </si>
  <si>
    <r>
      <t>NA</t>
    </r>
    <r>
      <rPr>
        <vertAlign val="superscript"/>
        <sz val="10"/>
        <color indexed="8"/>
        <rFont val="Times New Roman"/>
        <family val="1"/>
      </rPr>
      <t>~~</t>
    </r>
  </si>
  <si>
    <t>~~Net worth Negative</t>
  </si>
  <si>
    <t>(0.19)*~</t>
  </si>
  <si>
    <r>
      <t>(0.25)</t>
    </r>
    <r>
      <rPr>
        <vertAlign val="superscript"/>
        <sz val="10"/>
        <color indexed="8"/>
        <rFont val="Times New Roman"/>
        <family val="1"/>
      </rPr>
      <t>*~</t>
    </r>
  </si>
  <si>
    <t>(0.16)*~</t>
  </si>
  <si>
    <t>*~Net Debt Negative</t>
  </si>
  <si>
    <t>2014-15</t>
  </si>
  <si>
    <r>
      <t>(0.29)</t>
    </r>
    <r>
      <rPr>
        <vertAlign val="superscript"/>
        <sz val="10"/>
        <color indexed="8"/>
        <rFont val="Times New Roman"/>
        <family val="1"/>
      </rPr>
      <t>*~</t>
    </r>
  </si>
  <si>
    <t>175@</t>
  </si>
  <si>
    <t>46@</t>
  </si>
  <si>
    <t>2015-16</t>
  </si>
  <si>
    <t>238@</t>
  </si>
  <si>
    <t>14.9%*^</t>
  </si>
  <si>
    <t>*^ Adjusted for one time reserves and charges of £166m for the recall in the U.S. of potentially faulty passenger airbags supplied by Takata, doubtful debts and previously capitalised investments.</t>
  </si>
  <si>
    <r>
      <t>(0.28)</t>
    </r>
    <r>
      <rPr>
        <vertAlign val="superscript"/>
        <sz val="10"/>
        <color indexed="8"/>
        <rFont val="Times New Roman"/>
        <family val="1"/>
      </rPr>
      <t>*~</t>
    </r>
  </si>
  <si>
    <t>2016-17</t>
  </si>
  <si>
    <t>61^^^</t>
  </si>
  <si>
    <t>2017-18</t>
  </si>
  <si>
    <r>
      <t>(0.09)</t>
    </r>
    <r>
      <rPr>
        <vertAlign val="superscript"/>
        <sz val="10"/>
        <color indexed="8"/>
        <rFont val="Times New Roman"/>
        <family val="1"/>
      </rPr>
      <t>*~</t>
    </r>
  </si>
  <si>
    <t>TML Standalone and Consolidated data is as per IGAAP and JLR  data is as per IFRS. The Consolidated figures are as per Ind As and the Standalone figures are as per Ind AS with Joint Operations from FY2016-17.</t>
  </si>
  <si>
    <t>2018-19</t>
  </si>
  <si>
    <t>2019-20</t>
  </si>
  <si>
    <t>2020-21</t>
  </si>
  <si>
    <t>2021-22 ^^^^</t>
  </si>
  <si>
    <t>2022-23 ^^^^</t>
  </si>
  <si>
    <t xml:space="preserve">^^^^ Standalone data for FY 2021-22 and onwards does not include details for PV business </t>
  </si>
  <si>
    <t>^^^^ Standalone data for FY 2021-22 and onwards does not include details for PV business, EBITDA margin comprises of EBITDA for Standalone CV business (including share of Joint operation Tata Cummins)</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</si>
</sst>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0.0%"/>
    <numFmt numFmtId="175" formatCode="#,##0.0"/>
    <numFmt numFmtId="176" formatCode="#,##0.000"/>
    <numFmt numFmtId="177" formatCode="_(* #,##0.000_);_(* \(#,##0.000\);_(* &quot;-&quot;??_);_(@_)"/>
    <numFmt numFmtId="178" formatCode="_(* #,##0.0000_);_(* \(#,##0.0000\);_(* &quot;-&quot;??_);_(@_)"/>
    <numFmt numFmtId="179" formatCode="_(* #,##0.00000_);_(* \(#,##0.00000\);_(* &quot;-&quot;??_);_(@_)"/>
    <numFmt numFmtId="180" formatCode="#,##0.00_ ;\-#,##0.00\ "/>
    <numFmt numFmtId="181" formatCode="0.00000000"/>
    <numFmt numFmtId="182" formatCode="0.0000000"/>
    <numFmt numFmtId="183" formatCode="0.000000"/>
    <numFmt numFmtId="184" formatCode="0.00000"/>
    <numFmt numFmtId="185" formatCode="0.0000"/>
    <numFmt numFmtId="186" formatCode="0.000"/>
    <numFmt numFmtId="187" formatCode="&quot;Yes&quot;;&quot;Yes&quot;;&quot;No&quot;"/>
    <numFmt numFmtId="188" formatCode="&quot;True&quot;;&quot;True&quot;;&quot;False&quot;"/>
    <numFmt numFmtId="189" formatCode="&quot;On&quot;;&quot;On&quot;;&quot;Off&quot;"/>
    <numFmt numFmtId="190" formatCode="[$€-2]\ #,##0.00_);[Red]\([$€-2]\ #,##0.00\)"/>
    <numFmt numFmtId="191" formatCode="0.0"/>
  </numFmts>
  <fonts count="50">
    <font>
      <sz val="10"/>
      <color rgb="FF000000"/>
      <name val="Times New Roman"/>
      <family val="1"/>
    </font>
    <font>
      <sz val="11"/>
      <color indexed="8"/>
      <name val="Calibri"/>
      <family val="2"/>
    </font>
    <font>
      <b/>
      <sz val="10"/>
      <color indexed="8"/>
      <name val="Times New Roman"/>
      <family val="1"/>
    </font>
    <font>
      <sz val="10"/>
      <color indexed="8"/>
      <name val="Times New Roman"/>
      <family val="1"/>
    </font>
    <font>
      <b/>
      <sz val="12"/>
      <color indexed="8"/>
      <name val="Times New Roman"/>
      <family val="1"/>
    </font>
    <font>
      <sz val="8"/>
      <color indexed="8"/>
      <name val="Times New Roman"/>
      <family val="1"/>
    </font>
    <font>
      <sz val="8"/>
      <color indexed="8"/>
      <name val="Arial"/>
      <family val="2"/>
    </font>
    <font>
      <sz val="11"/>
      <color indexed="63"/>
      <name val="Arial"/>
      <family val="2"/>
    </font>
    <font>
      <b/>
      <sz val="11"/>
      <color indexed="8"/>
      <name val="Times New Roman"/>
      <family val="1"/>
    </font>
    <font>
      <b/>
      <vertAlign val="superscript"/>
      <sz val="10"/>
      <color indexed="8"/>
      <name val="Times New Roman"/>
      <family val="1"/>
    </font>
    <font>
      <vertAlign val="superscript"/>
      <sz val="10"/>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rgb="FF000000"/>
      <name val="Times New Roman"/>
      <family val="1"/>
    </font>
    <font>
      <sz val="10"/>
      <color theme="1"/>
      <name val="Times New Roman"/>
      <family val="1"/>
    </font>
  </fonts>
  <fills count="37">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theme="0"/>
        <bgColor indexed="64"/>
      </patternFill>
    </fill>
    <fill>
      <patternFill patternType="solid">
        <fgColor theme="0" tint="-0.34997999668121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thin"/>
      <bottom style="thin"/>
    </border>
    <border>
      <left style="thin"/>
      <right style="medium"/>
      <top style="thin"/>
      <bottom style="thin"/>
    </border>
    <border>
      <left style="medium"/>
      <right style="medium"/>
      <top style="thin"/>
      <bottom style="medium"/>
    </border>
    <border>
      <left style="thin"/>
      <right style="medium"/>
      <top style="thin"/>
      <bottom style="medium"/>
    </border>
    <border>
      <left style="medium"/>
      <right style="medium"/>
      <top/>
      <bottom style="medium"/>
    </border>
    <border>
      <left style="medium"/>
      <right/>
      <top style="thin"/>
      <bottom style="thin"/>
    </border>
    <border>
      <left style="medium"/>
      <right/>
      <top style="thin"/>
      <bottom style="medium"/>
    </border>
    <border>
      <left style="medium"/>
      <right style="medium"/>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1" fillId="27" borderId="0" applyNumberFormat="0" applyBorder="0" applyAlignment="0" applyProtection="0"/>
    <xf numFmtId="0" fontId="32" fillId="28" borderId="1" applyNumberFormat="0" applyAlignment="0" applyProtection="0"/>
    <xf numFmtId="0" fontId="33" fillId="29" borderId="2" applyNumberFormat="0" applyAlignment="0" applyProtection="0"/>
    <xf numFmtId="43" fontId="3"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1" borderId="1" applyNumberFormat="0" applyAlignment="0" applyProtection="0"/>
    <xf numFmtId="0" fontId="42" fillId="0" borderId="6" applyNumberFormat="0" applyFill="0" applyAlignment="0" applyProtection="0"/>
    <xf numFmtId="0" fontId="43" fillId="32" borderId="0" applyNumberFormat="0" applyBorder="0" applyAlignment="0" applyProtection="0"/>
    <xf numFmtId="0" fontId="0" fillId="33" borderId="7" applyNumberFormat="0" applyFont="0" applyAlignment="0" applyProtection="0"/>
    <xf numFmtId="0" fontId="44" fillId="28" borderId="8" applyNumberFormat="0" applyAlignment="0" applyProtection="0"/>
    <xf numFmtId="9" fontId="3"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2">
    <xf numFmtId="0" fontId="0" fillId="2" borderId="0" xfId="0" applyFill="1" applyBorder="1" applyAlignment="1">
      <alignment horizontal="left" vertical="top"/>
    </xf>
    <xf numFmtId="0" fontId="4" fillId="34" borderId="10" xfId="0" applyFont="1" applyFill="1" applyBorder="1" applyAlignment="1">
      <alignment horizontal="left" vertical="top"/>
    </xf>
    <xf numFmtId="43" fontId="0" fillId="2" borderId="0" xfId="42" applyFont="1" applyFill="1" applyBorder="1" applyAlignment="1">
      <alignment horizontal="right" vertical="top"/>
    </xf>
    <xf numFmtId="0" fontId="5" fillId="2" borderId="0" xfId="0" applyFont="1" applyFill="1" applyBorder="1" applyAlignment="1">
      <alignment horizontal="left" vertical="top"/>
    </xf>
    <xf numFmtId="0" fontId="2" fillId="2" borderId="11" xfId="0" applyFont="1" applyFill="1" applyBorder="1" applyAlignment="1">
      <alignment horizontal="left" vertical="top"/>
    </xf>
    <xf numFmtId="0" fontId="3" fillId="0" borderId="11" xfId="0" applyFont="1" applyFill="1" applyBorder="1" applyAlignment="1">
      <alignment horizontal="left" vertical="top"/>
    </xf>
    <xf numFmtId="43" fontId="2" fillId="34" borderId="10" xfId="42" applyFont="1" applyFill="1" applyBorder="1" applyAlignment="1">
      <alignment horizontal="center" vertical="top"/>
    </xf>
    <xf numFmtId="43" fontId="0" fillId="2" borderId="11" xfId="42" applyFont="1" applyFill="1" applyBorder="1" applyAlignment="1">
      <alignment horizontal="right" vertical="top"/>
    </xf>
    <xf numFmtId="43" fontId="0" fillId="0" borderId="11" xfId="42" applyFont="1" applyFill="1" applyBorder="1" applyAlignment="1">
      <alignment horizontal="right" vertical="top"/>
    </xf>
    <xf numFmtId="0" fontId="0" fillId="2" borderId="0" xfId="0" applyFill="1" applyBorder="1" applyAlignment="1">
      <alignment vertical="top"/>
    </xf>
    <xf numFmtId="43" fontId="0" fillId="0" borderId="0" xfId="42" applyFont="1" applyFill="1" applyBorder="1" applyAlignment="1">
      <alignment horizontal="right" vertical="top"/>
    </xf>
    <xf numFmtId="0" fontId="8" fillId="34" borderId="10" xfId="0" applyFont="1" applyFill="1" applyBorder="1" applyAlignment="1">
      <alignment horizontal="left" vertical="top"/>
    </xf>
    <xf numFmtId="0" fontId="5" fillId="2" borderId="0" xfId="0" applyFont="1" applyFill="1" applyBorder="1" applyAlignment="1" quotePrefix="1">
      <alignment horizontal="left" vertical="top"/>
    </xf>
    <xf numFmtId="39" fontId="0" fillId="0" borderId="11" xfId="42" applyNumberFormat="1" applyFont="1" applyFill="1" applyBorder="1" applyAlignment="1">
      <alignment horizontal="right" vertical="top"/>
    </xf>
    <xf numFmtId="39" fontId="0" fillId="0" borderId="12" xfId="42" applyNumberFormat="1" applyFont="1" applyFill="1" applyBorder="1" applyAlignment="1">
      <alignment horizontal="right" vertical="top"/>
    </xf>
    <xf numFmtId="39" fontId="0" fillId="0" borderId="12" xfId="42" applyNumberFormat="1" applyFont="1" applyFill="1" applyBorder="1" applyAlignment="1" quotePrefix="1">
      <alignment horizontal="right" vertical="top"/>
    </xf>
    <xf numFmtId="39" fontId="0" fillId="2" borderId="11" xfId="42" applyNumberFormat="1" applyFont="1" applyFill="1" applyBorder="1" applyAlignment="1">
      <alignment horizontal="right" vertical="top"/>
    </xf>
    <xf numFmtId="10" fontId="0" fillId="0" borderId="11" xfId="59" applyNumberFormat="1" applyFont="1" applyFill="1" applyBorder="1" applyAlignment="1">
      <alignment horizontal="right" vertical="top"/>
    </xf>
    <xf numFmtId="10" fontId="0" fillId="0" borderId="11" xfId="42" applyNumberFormat="1" applyFont="1" applyFill="1" applyBorder="1" applyAlignment="1" quotePrefix="1">
      <alignment horizontal="right" vertical="top"/>
    </xf>
    <xf numFmtId="10" fontId="0" fillId="0" borderId="11" xfId="42" applyNumberFormat="1" applyFont="1" applyFill="1" applyBorder="1" applyAlignment="1">
      <alignment horizontal="right" vertical="top"/>
    </xf>
    <xf numFmtId="39" fontId="0" fillId="0" borderId="11" xfId="42" applyNumberFormat="1" applyFont="1" applyFill="1" applyBorder="1" applyAlignment="1" quotePrefix="1">
      <alignment horizontal="right" vertical="top"/>
    </xf>
    <xf numFmtId="0" fontId="0" fillId="2" borderId="0" xfId="0" applyFill="1" applyBorder="1" applyAlignment="1">
      <alignment horizontal="right" vertical="top"/>
    </xf>
    <xf numFmtId="39" fontId="0" fillId="0" borderId="13" xfId="42" applyNumberFormat="1" applyFont="1" applyFill="1" applyBorder="1" applyAlignment="1" quotePrefix="1">
      <alignment horizontal="right" vertical="top"/>
    </xf>
    <xf numFmtId="10" fontId="0" fillId="0" borderId="13" xfId="42" applyNumberFormat="1" applyFont="1" applyFill="1" applyBorder="1" applyAlignment="1" quotePrefix="1">
      <alignment horizontal="right" vertical="top"/>
    </xf>
    <xf numFmtId="0" fontId="3" fillId="0" borderId="13" xfId="0" applyFont="1" applyFill="1" applyBorder="1" applyAlignment="1">
      <alignment horizontal="left" vertical="top"/>
    </xf>
    <xf numFmtId="39" fontId="0" fillId="0" borderId="14" xfId="42" applyNumberFormat="1" applyFont="1" applyFill="1" applyBorder="1" applyAlignment="1" quotePrefix="1">
      <alignment horizontal="right" vertical="top"/>
    </xf>
    <xf numFmtId="39" fontId="0" fillId="0" borderId="14" xfId="42" applyNumberFormat="1" applyFont="1" applyFill="1" applyBorder="1" applyAlignment="1">
      <alignment horizontal="right" vertical="top"/>
    </xf>
    <xf numFmtId="43" fontId="0" fillId="35" borderId="0" xfId="42" applyFont="1" applyFill="1" applyBorder="1" applyAlignment="1">
      <alignment horizontal="right" vertical="top"/>
    </xf>
    <xf numFmtId="10" fontId="0" fillId="35" borderId="0" xfId="42" applyNumberFormat="1" applyFont="1" applyFill="1" applyBorder="1" applyAlignment="1">
      <alignment horizontal="right" vertical="top"/>
    </xf>
    <xf numFmtId="0" fontId="0" fillId="35" borderId="0" xfId="0" applyFill="1" applyBorder="1" applyAlignment="1">
      <alignment vertical="top"/>
    </xf>
    <xf numFmtId="0" fontId="5" fillId="35" borderId="0" xfId="0" applyFont="1" applyFill="1" applyBorder="1" applyAlignment="1">
      <alignment horizontal="left" vertical="top"/>
    </xf>
    <xf numFmtId="43" fontId="0" fillId="0" borderId="13" xfId="42" applyFont="1" applyFill="1" applyBorder="1" applyAlignment="1">
      <alignment horizontal="right" vertical="top"/>
    </xf>
    <xf numFmtId="0" fontId="0" fillId="0" borderId="0" xfId="0" applyFill="1" applyBorder="1" applyAlignment="1">
      <alignment vertical="top"/>
    </xf>
    <xf numFmtId="0" fontId="5" fillId="2" borderId="0" xfId="0" applyFont="1" applyFill="1" applyBorder="1" applyAlignment="1">
      <alignment horizontal="left" vertical="top" wrapText="1"/>
    </xf>
    <xf numFmtId="0" fontId="5" fillId="2" borderId="0" xfId="0" applyFont="1" applyFill="1" applyBorder="1" applyAlignment="1" quotePrefix="1">
      <alignment horizontal="left" vertical="top" wrapText="1"/>
    </xf>
    <xf numFmtId="0" fontId="48" fillId="0" borderId="0" xfId="0" applyFont="1" applyAlignment="1">
      <alignment/>
    </xf>
    <xf numFmtId="43" fontId="0" fillId="0" borderId="11" xfId="42" applyFont="1" applyFill="1" applyBorder="1" applyAlignment="1">
      <alignment horizontal="right" vertical="top"/>
    </xf>
    <xf numFmtId="39" fontId="49" fillId="0" borderId="11" xfId="42" applyNumberFormat="1" applyFont="1" applyFill="1" applyBorder="1" applyAlignment="1">
      <alignment horizontal="right" vertical="top"/>
    </xf>
    <xf numFmtId="39" fontId="49" fillId="0" borderId="12" xfId="42" applyNumberFormat="1" applyFont="1" applyFill="1" applyBorder="1" applyAlignment="1">
      <alignment horizontal="right" vertical="top"/>
    </xf>
    <xf numFmtId="39" fontId="49" fillId="0" borderId="14" xfId="42" applyNumberFormat="1" applyFont="1" applyFill="1" applyBorder="1" applyAlignment="1">
      <alignment horizontal="right" vertical="top"/>
    </xf>
    <xf numFmtId="10" fontId="49" fillId="0" borderId="11" xfId="42" applyNumberFormat="1" applyFont="1" applyFill="1" applyBorder="1" applyAlignment="1">
      <alignment horizontal="right" vertical="top"/>
    </xf>
    <xf numFmtId="0" fontId="2" fillId="0" borderId="11" xfId="0" applyFont="1" applyFill="1" applyBorder="1" applyAlignment="1">
      <alignment horizontal="left" vertical="top"/>
    </xf>
    <xf numFmtId="0" fontId="3" fillId="0" borderId="15" xfId="0" applyFont="1" applyFill="1" applyBorder="1" applyAlignment="1">
      <alignment horizontal="left" vertical="top"/>
    </xf>
    <xf numFmtId="10" fontId="0" fillId="0" borderId="16" xfId="42" applyNumberFormat="1" applyFont="1" applyFill="1" applyBorder="1" applyAlignment="1">
      <alignment horizontal="right" vertical="top"/>
    </xf>
    <xf numFmtId="10" fontId="0" fillId="0" borderId="16" xfId="59" applyNumberFormat="1" applyFont="1" applyFill="1" applyBorder="1" applyAlignment="1">
      <alignment horizontal="right" vertical="top"/>
    </xf>
    <xf numFmtId="43" fontId="0" fillId="2" borderId="16" xfId="42" applyFont="1" applyFill="1" applyBorder="1" applyAlignment="1">
      <alignment horizontal="right" vertical="top"/>
    </xf>
    <xf numFmtId="39" fontId="0" fillId="0" borderId="16" xfId="42" applyNumberFormat="1" applyFont="1" applyFill="1" applyBorder="1" applyAlignment="1">
      <alignment horizontal="right" vertical="top"/>
    </xf>
    <xf numFmtId="43" fontId="0" fillId="0" borderId="16" xfId="42" applyFont="1" applyFill="1" applyBorder="1" applyAlignment="1">
      <alignment horizontal="right" vertical="top"/>
    </xf>
    <xf numFmtId="39" fontId="0" fillId="0" borderId="16" xfId="42" applyNumberFormat="1" applyFont="1" applyFill="1" applyBorder="1" applyAlignment="1" quotePrefix="1">
      <alignment horizontal="right" vertical="top"/>
    </xf>
    <xf numFmtId="10" fontId="0" fillId="0" borderId="16" xfId="42" applyNumberFormat="1" applyFont="1" applyFill="1" applyBorder="1" applyAlignment="1" quotePrefix="1">
      <alignment horizontal="right" vertical="top"/>
    </xf>
    <xf numFmtId="43" fontId="0" fillId="0" borderId="17" xfId="42" applyFont="1" applyFill="1" applyBorder="1" applyAlignment="1">
      <alignment horizontal="right" vertical="top"/>
    </xf>
    <xf numFmtId="10" fontId="0" fillId="0" borderId="18" xfId="42" applyNumberFormat="1" applyFont="1" applyFill="1" applyBorder="1" applyAlignment="1">
      <alignment horizontal="right" vertical="top"/>
    </xf>
    <xf numFmtId="43" fontId="0" fillId="0" borderId="13" xfId="42" applyFont="1" applyFill="1" applyBorder="1" applyAlignment="1">
      <alignment horizontal="right" vertical="top"/>
    </xf>
    <xf numFmtId="39" fontId="0" fillId="0" borderId="11" xfId="42" applyNumberFormat="1" applyFont="1" applyFill="1" applyBorder="1" applyAlignment="1">
      <alignment horizontal="right" vertical="top"/>
    </xf>
    <xf numFmtId="43" fontId="0" fillId="0" borderId="11" xfId="42" applyFont="1" applyFill="1" applyBorder="1" applyAlignment="1">
      <alignment horizontal="right" vertical="top"/>
    </xf>
    <xf numFmtId="10" fontId="0" fillId="0" borderId="11" xfId="59" applyNumberFormat="1" applyFont="1" applyFill="1" applyBorder="1" applyAlignment="1">
      <alignment horizontal="right" vertical="top"/>
    </xf>
    <xf numFmtId="43" fontId="0" fillId="0" borderId="13" xfId="42" applyFont="1" applyFill="1" applyBorder="1" applyAlignment="1">
      <alignment horizontal="right" vertical="top"/>
    </xf>
    <xf numFmtId="43" fontId="49" fillId="0" borderId="11" xfId="42" applyFont="1" applyFill="1" applyBorder="1" applyAlignment="1">
      <alignment horizontal="right" vertical="top"/>
    </xf>
    <xf numFmtId="43" fontId="0" fillId="0" borderId="0" xfId="42" applyFont="1" applyFill="1" applyBorder="1" applyAlignment="1">
      <alignment horizontal="left" vertical="top"/>
    </xf>
    <xf numFmtId="43" fontId="49" fillId="0" borderId="12" xfId="42" applyFont="1" applyFill="1" applyBorder="1" applyAlignment="1">
      <alignment horizontal="right" vertical="top"/>
    </xf>
    <xf numFmtId="43" fontId="49" fillId="0" borderId="14" xfId="42" applyFont="1" applyFill="1" applyBorder="1" applyAlignment="1">
      <alignment horizontal="right" vertical="top"/>
    </xf>
    <xf numFmtId="43" fontId="0" fillId="35" borderId="0" xfId="42" applyFont="1" applyFill="1" applyBorder="1" applyAlignment="1">
      <alignment horizontal="left" vertical="top"/>
    </xf>
    <xf numFmtId="43" fontId="0" fillId="0" borderId="13" xfId="42" applyFont="1" applyFill="1" applyBorder="1" applyAlignment="1">
      <alignment horizontal="right" vertical="top"/>
    </xf>
    <xf numFmtId="39" fontId="0" fillId="35" borderId="11" xfId="42" applyNumberFormat="1" applyFont="1" applyFill="1" applyBorder="1" applyAlignment="1">
      <alignment horizontal="right" vertical="top"/>
    </xf>
    <xf numFmtId="43" fontId="0" fillId="0" borderId="11" xfId="42" applyFont="1" applyFill="1" applyBorder="1" applyAlignment="1">
      <alignment horizontal="right" vertical="top"/>
    </xf>
    <xf numFmtId="43" fontId="0" fillId="0" borderId="13" xfId="42" applyFont="1" applyFill="1" applyBorder="1" applyAlignment="1">
      <alignment horizontal="right" vertical="top"/>
    </xf>
    <xf numFmtId="3" fontId="0" fillId="2" borderId="0" xfId="0" applyNumberFormat="1" applyFill="1" applyBorder="1" applyAlignment="1">
      <alignment vertical="top"/>
    </xf>
    <xf numFmtId="0" fontId="0" fillId="0" borderId="0" xfId="0" applyFill="1" applyBorder="1" applyAlignment="1">
      <alignment horizontal="left" vertical="top"/>
    </xf>
    <xf numFmtId="43" fontId="2" fillId="36" borderId="10" xfId="42" applyFont="1" applyFill="1" applyBorder="1" applyAlignment="1">
      <alignment horizontal="center" vertical="top"/>
    </xf>
    <xf numFmtId="3" fontId="0" fillId="2" borderId="0" xfId="0" applyNumberFormat="1" applyFill="1" applyBorder="1" applyAlignment="1">
      <alignment horizontal="left" vertical="top"/>
    </xf>
    <xf numFmtId="43" fontId="0" fillId="0" borderId="13" xfId="42" applyFont="1" applyFill="1" applyBorder="1" applyAlignment="1">
      <alignment horizontal="right" vertical="top"/>
    </xf>
    <xf numFmtId="173" fontId="0" fillId="0" borderId="11" xfId="42" applyNumberFormat="1" applyFont="1" applyFill="1" applyBorder="1" applyAlignment="1">
      <alignment horizontal="right" vertical="top"/>
    </xf>
    <xf numFmtId="3" fontId="0" fillId="35" borderId="0" xfId="0" applyNumberFormat="1" applyFill="1" applyBorder="1" applyAlignment="1">
      <alignment vertical="top"/>
    </xf>
    <xf numFmtId="3" fontId="0" fillId="0" borderId="0" xfId="0" applyNumberFormat="1" applyFill="1" applyBorder="1" applyAlignment="1">
      <alignment vertical="top"/>
    </xf>
    <xf numFmtId="43" fontId="0" fillId="2" borderId="0" xfId="42" applyFont="1" applyFill="1" applyBorder="1" applyAlignment="1">
      <alignment horizontal="left" vertical="top"/>
    </xf>
    <xf numFmtId="4" fontId="0" fillId="2" borderId="0" xfId="0" applyNumberFormat="1" applyFill="1" applyBorder="1" applyAlignment="1">
      <alignment horizontal="left" vertical="top"/>
    </xf>
    <xf numFmtId="39" fontId="0" fillId="0" borderId="11" xfId="42" applyNumberFormat="1" applyFont="1" applyFill="1" applyBorder="1" applyAlignment="1">
      <alignment horizontal="right" vertical="top"/>
    </xf>
    <xf numFmtId="2" fontId="0" fillId="2" borderId="0" xfId="0" applyNumberFormat="1" applyFill="1" applyBorder="1" applyAlignment="1">
      <alignment horizontal="left" vertical="top"/>
    </xf>
    <xf numFmtId="2" fontId="0" fillId="2" borderId="0" xfId="0" applyNumberFormat="1" applyFill="1" applyBorder="1" applyAlignment="1">
      <alignment horizontal="right" vertical="top"/>
    </xf>
    <xf numFmtId="10" fontId="0" fillId="0" borderId="11" xfId="42" applyNumberFormat="1" applyFont="1" applyFill="1" applyBorder="1" applyAlignment="1">
      <alignment horizontal="right" vertical="top"/>
    </xf>
    <xf numFmtId="0" fontId="5" fillId="2" borderId="0" xfId="0" applyFont="1" applyFill="1" applyBorder="1" applyAlignment="1">
      <alignment horizontal="left" vertical="top" wrapText="1"/>
    </xf>
    <xf numFmtId="0" fontId="5" fillId="2" borderId="0" xfId="0" applyFont="1" applyFill="1" applyBorder="1" applyAlignment="1" quotePrefix="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60@" TargetMode="External" /><Relationship Id="rId2" Type="http://schemas.openxmlformats.org/officeDocument/2006/relationships/hyperlink" Target="mailto:175@" TargetMode="External" /><Relationship Id="rId3" Type="http://schemas.openxmlformats.org/officeDocument/2006/relationships/hyperlink" Target="mailto:46@" TargetMode="External" /><Relationship Id="rId4" Type="http://schemas.openxmlformats.org/officeDocument/2006/relationships/hyperlink" Target="mailto:66@" TargetMode="External" /><Relationship Id="rId5" Type="http://schemas.openxmlformats.org/officeDocument/2006/relationships/hyperlink" Target="mailto:238@" TargetMode="External" /><Relationship Id="rId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U32"/>
  <sheetViews>
    <sheetView view="pageBreakPreview" zoomScale="80" zoomScaleNormal="110" zoomScaleSheetLayoutView="80" zoomScalePageLayoutView="0" workbookViewId="0" topLeftCell="A1">
      <pane xSplit="1" ySplit="2" topLeftCell="BN14" activePane="bottomRight" state="frozen"/>
      <selection pane="topLeft" activeCell="A1" sqref="A1"/>
      <selection pane="topRight" activeCell="B1" sqref="B1"/>
      <selection pane="bottomLeft" activeCell="A3" sqref="A3"/>
      <selection pane="bottomRight" activeCell="BT35" sqref="BT35"/>
    </sheetView>
  </sheetViews>
  <sheetFormatPr defaultColWidth="32.33203125" defaultRowHeight="12.75"/>
  <cols>
    <col min="1" max="1" width="55.5" style="0" customWidth="1"/>
    <col min="2" max="64" width="15.83203125" style="2" hidden="1" customWidth="1"/>
    <col min="65" max="65" width="14.16015625" style="32" hidden="1" customWidth="1"/>
    <col min="66" max="69" width="14.16015625" style="32" bestFit="1" customWidth="1"/>
    <col min="70" max="70" width="13.16015625" style="9" customWidth="1"/>
    <col min="71" max="71" width="16.83203125" style="9" customWidth="1"/>
    <col min="72" max="72" width="13.16015625" style="9" bestFit="1" customWidth="1"/>
    <col min="73" max="73" width="13.83203125" style="9" customWidth="1"/>
    <col min="74" max="16384" width="32.33203125" style="9" customWidth="1"/>
  </cols>
  <sheetData>
    <row r="1" spans="1:2" ht="15" thickBot="1">
      <c r="A1" s="1" t="s">
        <v>115</v>
      </c>
      <c r="B1" s="10"/>
    </row>
    <row r="2" spans="1:73" ht="14.25" thickBot="1">
      <c r="A2" s="11" t="s">
        <v>15</v>
      </c>
      <c r="B2" s="6" t="s">
        <v>21</v>
      </c>
      <c r="C2" s="6" t="s">
        <v>22</v>
      </c>
      <c r="D2" s="6" t="s">
        <v>23</v>
      </c>
      <c r="E2" s="6" t="s">
        <v>24</v>
      </c>
      <c r="F2" s="6" t="s">
        <v>25</v>
      </c>
      <c r="G2" s="6" t="s">
        <v>26</v>
      </c>
      <c r="H2" s="6" t="s">
        <v>27</v>
      </c>
      <c r="I2" s="6" t="s">
        <v>28</v>
      </c>
      <c r="J2" s="6" t="s">
        <v>29</v>
      </c>
      <c r="K2" s="6" t="s">
        <v>30</v>
      </c>
      <c r="L2" s="6" t="s">
        <v>31</v>
      </c>
      <c r="M2" s="6" t="s">
        <v>32</v>
      </c>
      <c r="N2" s="6" t="s">
        <v>33</v>
      </c>
      <c r="O2" s="6" t="s">
        <v>34</v>
      </c>
      <c r="P2" s="6" t="s">
        <v>35</v>
      </c>
      <c r="Q2" s="6" t="s">
        <v>36</v>
      </c>
      <c r="R2" s="6" t="s">
        <v>37</v>
      </c>
      <c r="S2" s="6" t="s">
        <v>38</v>
      </c>
      <c r="T2" s="6" t="s">
        <v>39</v>
      </c>
      <c r="U2" s="6" t="s">
        <v>40</v>
      </c>
      <c r="V2" s="6" t="s">
        <v>41</v>
      </c>
      <c r="W2" s="6" t="s">
        <v>42</v>
      </c>
      <c r="X2" s="6" t="s">
        <v>43</v>
      </c>
      <c r="Y2" s="6" t="s">
        <v>44</v>
      </c>
      <c r="Z2" s="6" t="s">
        <v>45</v>
      </c>
      <c r="AA2" s="6" t="s">
        <v>46</v>
      </c>
      <c r="AB2" s="6" t="s">
        <v>47</v>
      </c>
      <c r="AC2" s="6" t="s">
        <v>48</v>
      </c>
      <c r="AD2" s="6" t="s">
        <v>49</v>
      </c>
      <c r="AE2" s="6" t="s">
        <v>50</v>
      </c>
      <c r="AF2" s="6" t="s">
        <v>51</v>
      </c>
      <c r="AG2" s="6" t="s">
        <v>52</v>
      </c>
      <c r="AH2" s="6" t="s">
        <v>53</v>
      </c>
      <c r="AI2" s="6" t="s">
        <v>54</v>
      </c>
      <c r="AJ2" s="6" t="s">
        <v>55</v>
      </c>
      <c r="AK2" s="6" t="s">
        <v>56</v>
      </c>
      <c r="AL2" s="6" t="s">
        <v>57</v>
      </c>
      <c r="AM2" s="6" t="s">
        <v>58</v>
      </c>
      <c r="AN2" s="6" t="s">
        <v>59</v>
      </c>
      <c r="AO2" s="6" t="s">
        <v>60</v>
      </c>
      <c r="AP2" s="6" t="s">
        <v>61</v>
      </c>
      <c r="AQ2" s="6" t="s">
        <v>62</v>
      </c>
      <c r="AR2" s="6" t="s">
        <v>63</v>
      </c>
      <c r="AS2" s="6" t="s">
        <v>64</v>
      </c>
      <c r="AT2" s="6" t="s">
        <v>65</v>
      </c>
      <c r="AU2" s="6" t="s">
        <v>66</v>
      </c>
      <c r="AV2" s="6" t="s">
        <v>67</v>
      </c>
      <c r="AW2" s="6" t="s">
        <v>68</v>
      </c>
      <c r="AX2" s="6" t="s">
        <v>69</v>
      </c>
      <c r="AY2" s="6" t="s">
        <v>70</v>
      </c>
      <c r="AZ2" s="6" t="s">
        <v>71</v>
      </c>
      <c r="BA2" s="6" t="s">
        <v>72</v>
      </c>
      <c r="BB2" s="6" t="s">
        <v>73</v>
      </c>
      <c r="BC2" s="6" t="s">
        <v>74</v>
      </c>
      <c r="BD2" s="6" t="s">
        <v>75</v>
      </c>
      <c r="BE2" s="6" t="s">
        <v>76</v>
      </c>
      <c r="BF2" s="6" t="s">
        <v>77</v>
      </c>
      <c r="BG2" s="6" t="s">
        <v>116</v>
      </c>
      <c r="BH2" s="6" t="s">
        <v>78</v>
      </c>
      <c r="BI2" s="6" t="s">
        <v>79</v>
      </c>
      <c r="BJ2" s="6" t="s">
        <v>80</v>
      </c>
      <c r="BK2" s="6" t="s">
        <v>81</v>
      </c>
      <c r="BL2" s="6" t="s">
        <v>136</v>
      </c>
      <c r="BM2" s="6" t="s">
        <v>155</v>
      </c>
      <c r="BN2" s="6" t="s">
        <v>159</v>
      </c>
      <c r="BO2" s="6" t="s">
        <v>164</v>
      </c>
      <c r="BP2" s="68" t="s">
        <v>166</v>
      </c>
      <c r="BQ2" s="68" t="s">
        <v>169</v>
      </c>
      <c r="BR2" s="68" t="s">
        <v>170</v>
      </c>
      <c r="BS2" s="68" t="s">
        <v>171</v>
      </c>
      <c r="BT2" s="68" t="s">
        <v>172</v>
      </c>
      <c r="BU2" s="68" t="s">
        <v>173</v>
      </c>
    </row>
    <row r="3" spans="1:73" ht="12.75">
      <c r="A3" s="4" t="s">
        <v>0</v>
      </c>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53"/>
      <c r="BO3" s="53"/>
      <c r="BP3" s="53"/>
      <c r="BQ3" s="53"/>
      <c r="BR3" s="53"/>
      <c r="BS3" s="76"/>
      <c r="BT3" s="76"/>
      <c r="BU3" s="76"/>
    </row>
    <row r="4" spans="1:73" ht="12.75">
      <c r="A4" s="5" t="s">
        <v>13</v>
      </c>
      <c r="B4" s="15" t="s">
        <v>128</v>
      </c>
      <c r="C4" s="14" t="s">
        <v>128</v>
      </c>
      <c r="D4" s="14" t="s">
        <v>128</v>
      </c>
      <c r="E4" s="14" t="s">
        <v>128</v>
      </c>
      <c r="F4" s="14" t="s">
        <v>128</v>
      </c>
      <c r="G4" s="14" t="s">
        <v>128</v>
      </c>
      <c r="H4" s="14" t="s">
        <v>128</v>
      </c>
      <c r="I4" s="14" t="s">
        <v>128</v>
      </c>
      <c r="J4" s="14" t="s">
        <v>128</v>
      </c>
      <c r="K4" s="14" t="s">
        <v>128</v>
      </c>
      <c r="L4" s="14" t="s">
        <v>128</v>
      </c>
      <c r="M4" s="14" t="s">
        <v>128</v>
      </c>
      <c r="N4" s="14" t="s">
        <v>128</v>
      </c>
      <c r="O4" s="14" t="s">
        <v>128</v>
      </c>
      <c r="P4" s="14" t="s">
        <v>128</v>
      </c>
      <c r="Q4" s="14" t="s">
        <v>128</v>
      </c>
      <c r="R4" s="14" t="s">
        <v>128</v>
      </c>
      <c r="S4" s="14" t="s">
        <v>128</v>
      </c>
      <c r="T4" s="14" t="s">
        <v>128</v>
      </c>
      <c r="U4" s="14" t="s">
        <v>128</v>
      </c>
      <c r="V4" s="14" t="s">
        <v>128</v>
      </c>
      <c r="W4" s="14" t="s">
        <v>128</v>
      </c>
      <c r="X4" s="14" t="s">
        <v>128</v>
      </c>
      <c r="Y4" s="14" t="s">
        <v>128</v>
      </c>
      <c r="Z4" s="14" t="s">
        <v>128</v>
      </c>
      <c r="AA4" s="14" t="s">
        <v>128</v>
      </c>
      <c r="AB4" s="14" t="s">
        <v>128</v>
      </c>
      <c r="AC4" s="14" t="s">
        <v>128</v>
      </c>
      <c r="AD4" s="14" t="s">
        <v>128</v>
      </c>
      <c r="AE4" s="14" t="s">
        <v>128</v>
      </c>
      <c r="AF4" s="14" t="s">
        <v>128</v>
      </c>
      <c r="AG4" s="14" t="s">
        <v>128</v>
      </c>
      <c r="AH4" s="14" t="s">
        <v>128</v>
      </c>
      <c r="AI4" s="14" t="s">
        <v>128</v>
      </c>
      <c r="AJ4" s="14" t="s">
        <v>128</v>
      </c>
      <c r="AK4" s="14" t="s">
        <v>128</v>
      </c>
      <c r="AL4" s="14" t="s">
        <v>128</v>
      </c>
      <c r="AM4" s="14" t="s">
        <v>128</v>
      </c>
      <c r="AN4" s="14" t="s">
        <v>128</v>
      </c>
      <c r="AO4" s="14" t="s">
        <v>128</v>
      </c>
      <c r="AP4" s="14" t="s">
        <v>128</v>
      </c>
      <c r="AQ4" s="14" t="s">
        <v>128</v>
      </c>
      <c r="AR4" s="14" t="s">
        <v>128</v>
      </c>
      <c r="AS4" s="14" t="s">
        <v>128</v>
      </c>
      <c r="AT4" s="14" t="s">
        <v>128</v>
      </c>
      <c r="AU4" s="14" t="s">
        <v>128</v>
      </c>
      <c r="AV4" s="14" t="s">
        <v>128</v>
      </c>
      <c r="AW4" s="14" t="s">
        <v>128</v>
      </c>
      <c r="AX4" s="14" t="s">
        <v>128</v>
      </c>
      <c r="AY4" s="14" t="s">
        <v>128</v>
      </c>
      <c r="AZ4" s="13">
        <v>31982</v>
      </c>
      <c r="BA4" s="13">
        <v>31983</v>
      </c>
      <c r="BB4" s="13">
        <v>35683</v>
      </c>
      <c r="BC4" s="13">
        <v>36179</v>
      </c>
      <c r="BD4" s="13">
        <v>38287</v>
      </c>
      <c r="BE4" s="13">
        <v>38541</v>
      </c>
      <c r="BF4" s="13">
        <v>38554</v>
      </c>
      <c r="BG4" s="13">
        <v>51405</v>
      </c>
      <c r="BH4" s="13">
        <v>57060</v>
      </c>
      <c r="BI4" s="13">
        <v>63771</v>
      </c>
      <c r="BJ4" s="13">
        <v>63475</v>
      </c>
      <c r="BK4" s="13">
        <v>63807</v>
      </c>
      <c r="BL4" s="13">
        <v>64378</v>
      </c>
      <c r="BM4" s="13">
        <v>64378</v>
      </c>
      <c r="BN4" s="53">
        <v>67918</v>
      </c>
      <c r="BO4" s="53">
        <v>67922</v>
      </c>
      <c r="BP4" s="53">
        <v>67922</v>
      </c>
      <c r="BQ4" s="53">
        <v>67922</v>
      </c>
      <c r="BR4" s="53">
        <v>71954</v>
      </c>
      <c r="BS4" s="76">
        <f>765.81*100</f>
        <v>76581</v>
      </c>
      <c r="BT4" s="76">
        <v>76588</v>
      </c>
      <c r="BU4" s="76">
        <v>76602</v>
      </c>
    </row>
    <row r="5" spans="1:73" ht="12.75">
      <c r="A5" s="5" t="s">
        <v>14</v>
      </c>
      <c r="B5" s="63">
        <v>100</v>
      </c>
      <c r="C5" s="63">
        <v>200</v>
      </c>
      <c r="D5" s="63">
        <v>500</v>
      </c>
      <c r="E5" s="63">
        <v>627</v>
      </c>
      <c r="F5" s="63">
        <v>658</v>
      </c>
      <c r="G5" s="63">
        <v>700</v>
      </c>
      <c r="H5" s="63">
        <v>700</v>
      </c>
      <c r="I5" s="63">
        <v>1000</v>
      </c>
      <c r="J5" s="63">
        <v>1000</v>
      </c>
      <c r="K5" s="63">
        <v>1000</v>
      </c>
      <c r="L5" s="63">
        <v>1000</v>
      </c>
      <c r="M5" s="63">
        <v>1000</v>
      </c>
      <c r="N5" s="63">
        <v>1198</v>
      </c>
      <c r="O5" s="63">
        <v>1297</v>
      </c>
      <c r="P5" s="63">
        <v>1640</v>
      </c>
      <c r="Q5" s="63">
        <v>1845</v>
      </c>
      <c r="R5" s="63">
        <v>1845</v>
      </c>
      <c r="S5" s="63">
        <v>1845</v>
      </c>
      <c r="T5" s="63">
        <v>1845</v>
      </c>
      <c r="U5" s="63">
        <v>1845</v>
      </c>
      <c r="V5" s="63">
        <v>1949</v>
      </c>
      <c r="W5" s="63">
        <v>1949</v>
      </c>
      <c r="X5" s="63">
        <v>1949</v>
      </c>
      <c r="Y5" s="63">
        <v>1949</v>
      </c>
      <c r="Z5" s="63">
        <v>2013</v>
      </c>
      <c r="AA5" s="63">
        <v>2328</v>
      </c>
      <c r="AB5" s="63">
        <v>2118</v>
      </c>
      <c r="AC5" s="63">
        <v>3151</v>
      </c>
      <c r="AD5" s="63">
        <v>3151</v>
      </c>
      <c r="AE5" s="63">
        <v>3151</v>
      </c>
      <c r="AF5" s="63">
        <v>4320</v>
      </c>
      <c r="AG5" s="63">
        <v>4226</v>
      </c>
      <c r="AH5" s="63">
        <v>5421</v>
      </c>
      <c r="AI5" s="63">
        <v>5442</v>
      </c>
      <c r="AJ5" s="63">
        <v>5452</v>
      </c>
      <c r="AK5" s="63">
        <v>5452</v>
      </c>
      <c r="AL5" s="63">
        <v>6431</v>
      </c>
      <c r="AM5" s="63">
        <v>10501</v>
      </c>
      <c r="AN5" s="63">
        <v>10444</v>
      </c>
      <c r="AO5" s="63">
        <v>10387</v>
      </c>
      <c r="AP5" s="63">
        <v>11765</v>
      </c>
      <c r="AQ5" s="63">
        <v>12510</v>
      </c>
      <c r="AR5" s="63">
        <v>12867</v>
      </c>
      <c r="AS5" s="63">
        <v>13694</v>
      </c>
      <c r="AT5" s="63">
        <v>24182</v>
      </c>
      <c r="AU5" s="63">
        <v>25588</v>
      </c>
      <c r="AV5" s="63">
        <v>25588</v>
      </c>
      <c r="AW5" s="63">
        <v>25590</v>
      </c>
      <c r="AX5" s="63">
        <v>25590</v>
      </c>
      <c r="AY5" s="63">
        <v>25590</v>
      </c>
      <c r="AZ5" s="63">
        <v>31982</v>
      </c>
      <c r="BA5" s="63">
        <v>31983</v>
      </c>
      <c r="BB5" s="63">
        <v>35683</v>
      </c>
      <c r="BC5" s="63">
        <v>36179</v>
      </c>
      <c r="BD5" s="63">
        <v>38287</v>
      </c>
      <c r="BE5" s="63">
        <v>38541</v>
      </c>
      <c r="BF5" s="63">
        <v>38554</v>
      </c>
      <c r="BG5" s="63">
        <v>51405</v>
      </c>
      <c r="BH5" s="63">
        <v>57060</v>
      </c>
      <c r="BI5" s="63">
        <v>63771</v>
      </c>
      <c r="BJ5" s="63">
        <v>63475</v>
      </c>
      <c r="BK5" s="63">
        <v>63807</v>
      </c>
      <c r="BL5" s="63">
        <v>64378</v>
      </c>
      <c r="BM5" s="63">
        <v>64378</v>
      </c>
      <c r="BN5" s="63">
        <v>67918</v>
      </c>
      <c r="BO5" s="53">
        <v>67922</v>
      </c>
      <c r="BP5" s="53">
        <v>67922</v>
      </c>
      <c r="BQ5" s="53">
        <v>67922</v>
      </c>
      <c r="BR5" s="53">
        <v>71954</v>
      </c>
      <c r="BS5" s="76">
        <f>765.81*100</f>
        <v>76581</v>
      </c>
      <c r="BT5" s="76">
        <v>76588</v>
      </c>
      <c r="BU5" s="76">
        <v>76602</v>
      </c>
    </row>
    <row r="6" spans="1:73" ht="12.75">
      <c r="A6" s="5" t="s">
        <v>12</v>
      </c>
      <c r="B6" s="15" t="s">
        <v>128</v>
      </c>
      <c r="C6" s="15" t="s">
        <v>128</v>
      </c>
      <c r="D6" s="15" t="s">
        <v>128</v>
      </c>
      <c r="E6" s="15" t="s">
        <v>128</v>
      </c>
      <c r="F6" s="15" t="s">
        <v>128</v>
      </c>
      <c r="G6" s="15" t="s">
        <v>128</v>
      </c>
      <c r="H6" s="15" t="s">
        <v>128</v>
      </c>
      <c r="I6" s="15" t="s">
        <v>128</v>
      </c>
      <c r="J6" s="15" t="s">
        <v>128</v>
      </c>
      <c r="K6" s="15" t="s">
        <v>128</v>
      </c>
      <c r="L6" s="15" t="s">
        <v>128</v>
      </c>
      <c r="M6" s="15" t="s">
        <v>128</v>
      </c>
      <c r="N6" s="15" t="s">
        <v>128</v>
      </c>
      <c r="O6" s="15" t="s">
        <v>128</v>
      </c>
      <c r="P6" s="15" t="s">
        <v>128</v>
      </c>
      <c r="Q6" s="15" t="s">
        <v>128</v>
      </c>
      <c r="R6" s="15" t="s">
        <v>128</v>
      </c>
      <c r="S6" s="15" t="s">
        <v>128</v>
      </c>
      <c r="T6" s="15" t="s">
        <v>128</v>
      </c>
      <c r="U6" s="15" t="s">
        <v>128</v>
      </c>
      <c r="V6" s="15" t="s">
        <v>128</v>
      </c>
      <c r="W6" s="15" t="s">
        <v>128</v>
      </c>
      <c r="X6" s="15" t="s">
        <v>128</v>
      </c>
      <c r="Y6" s="15" t="s">
        <v>128</v>
      </c>
      <c r="Z6" s="15" t="s">
        <v>128</v>
      </c>
      <c r="AA6" s="15" t="s">
        <v>128</v>
      </c>
      <c r="AB6" s="15" t="s">
        <v>128</v>
      </c>
      <c r="AC6" s="15" t="s">
        <v>128</v>
      </c>
      <c r="AD6" s="15" t="s">
        <v>128</v>
      </c>
      <c r="AE6" s="15" t="s">
        <v>128</v>
      </c>
      <c r="AF6" s="15" t="s">
        <v>128</v>
      </c>
      <c r="AG6" s="15" t="s">
        <v>128</v>
      </c>
      <c r="AH6" s="15" t="s">
        <v>128</v>
      </c>
      <c r="AI6" s="15" t="s">
        <v>128</v>
      </c>
      <c r="AJ6" s="15" t="s">
        <v>128</v>
      </c>
      <c r="AK6" s="15" t="s">
        <v>128</v>
      </c>
      <c r="AL6" s="15" t="s">
        <v>128</v>
      </c>
      <c r="AM6" s="15" t="s">
        <v>128</v>
      </c>
      <c r="AN6" s="15" t="s">
        <v>128</v>
      </c>
      <c r="AO6" s="15" t="s">
        <v>128</v>
      </c>
      <c r="AP6" s="15" t="s">
        <v>128</v>
      </c>
      <c r="AQ6" s="15" t="s">
        <v>128</v>
      </c>
      <c r="AR6" s="15" t="s">
        <v>128</v>
      </c>
      <c r="AS6" s="15" t="s">
        <v>128</v>
      </c>
      <c r="AT6" s="15" t="s">
        <v>128</v>
      </c>
      <c r="AU6" s="15" t="s">
        <v>128</v>
      </c>
      <c r="AV6" s="15" t="s">
        <v>128</v>
      </c>
      <c r="AW6" s="15" t="s">
        <v>128</v>
      </c>
      <c r="AX6" s="15" t="s">
        <v>128</v>
      </c>
      <c r="AY6" s="15" t="s">
        <v>128</v>
      </c>
      <c r="AZ6" s="15" t="s">
        <v>128</v>
      </c>
      <c r="BA6" s="15" t="s">
        <v>128</v>
      </c>
      <c r="BB6" s="15" t="s">
        <v>128</v>
      </c>
      <c r="BC6" s="15" t="s">
        <v>128</v>
      </c>
      <c r="BD6" s="15" t="s">
        <v>128</v>
      </c>
      <c r="BE6" s="15" t="s">
        <v>128</v>
      </c>
      <c r="BF6" s="15" t="s">
        <v>128</v>
      </c>
      <c r="BG6" s="14">
        <v>283.6</v>
      </c>
      <c r="BH6" s="14">
        <v>644.6</v>
      </c>
      <c r="BI6" s="14">
        <v>1500.6</v>
      </c>
      <c r="BJ6" s="14">
        <v>1500.6</v>
      </c>
      <c r="BK6" s="14">
        <v>1500.6</v>
      </c>
      <c r="BL6" s="14">
        <v>1500.6</v>
      </c>
      <c r="BM6" s="14">
        <v>1500.6</v>
      </c>
      <c r="BN6" s="14">
        <v>1500.6</v>
      </c>
      <c r="BO6" s="14">
        <v>1501</v>
      </c>
      <c r="BP6" s="14">
        <v>1501</v>
      </c>
      <c r="BQ6" s="14">
        <v>1501</v>
      </c>
      <c r="BR6" s="14">
        <v>1501</v>
      </c>
      <c r="BS6" s="14">
        <v>1501</v>
      </c>
      <c r="BT6" s="14">
        <v>1501</v>
      </c>
      <c r="BU6" s="14">
        <v>1501</v>
      </c>
    </row>
    <row r="7" spans="1:73" ht="12.75">
      <c r="A7" s="41" t="s">
        <v>1</v>
      </c>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53"/>
      <c r="BO7" s="53"/>
      <c r="BP7" s="53"/>
      <c r="BQ7" s="53"/>
      <c r="BR7" s="53"/>
      <c r="BS7" s="76"/>
      <c r="BT7" s="14"/>
      <c r="BU7" s="14"/>
    </row>
    <row r="8" spans="1:73" ht="12.75">
      <c r="A8" s="5" t="s">
        <v>13</v>
      </c>
      <c r="B8" s="15" t="s">
        <v>128</v>
      </c>
      <c r="C8" s="14" t="s">
        <v>128</v>
      </c>
      <c r="D8" s="14" t="s">
        <v>128</v>
      </c>
      <c r="E8" s="14" t="s">
        <v>128</v>
      </c>
      <c r="F8" s="14" t="s">
        <v>128</v>
      </c>
      <c r="G8" s="14" t="s">
        <v>128</v>
      </c>
      <c r="H8" s="14" t="s">
        <v>128</v>
      </c>
      <c r="I8" s="14" t="s">
        <v>128</v>
      </c>
      <c r="J8" s="14" t="s">
        <v>128</v>
      </c>
      <c r="K8" s="14" t="s">
        <v>128</v>
      </c>
      <c r="L8" s="14" t="s">
        <v>128</v>
      </c>
      <c r="M8" s="14" t="s">
        <v>128</v>
      </c>
      <c r="N8" s="14" t="s">
        <v>128</v>
      </c>
      <c r="O8" s="14" t="s">
        <v>128</v>
      </c>
      <c r="P8" s="14" t="s">
        <v>128</v>
      </c>
      <c r="Q8" s="14" t="s">
        <v>128</v>
      </c>
      <c r="R8" s="14" t="s">
        <v>128</v>
      </c>
      <c r="S8" s="14" t="s">
        <v>128</v>
      </c>
      <c r="T8" s="14" t="s">
        <v>128</v>
      </c>
      <c r="U8" s="14" t="s">
        <v>128</v>
      </c>
      <c r="V8" s="14" t="s">
        <v>128</v>
      </c>
      <c r="W8" s="14" t="s">
        <v>128</v>
      </c>
      <c r="X8" s="14" t="s">
        <v>128</v>
      </c>
      <c r="Y8" s="14" t="s">
        <v>128</v>
      </c>
      <c r="Z8" s="14" t="s">
        <v>128</v>
      </c>
      <c r="AA8" s="14" t="s">
        <v>128</v>
      </c>
      <c r="AB8" s="14" t="s">
        <v>128</v>
      </c>
      <c r="AC8" s="14" t="s">
        <v>128</v>
      </c>
      <c r="AD8" s="14" t="s">
        <v>128</v>
      </c>
      <c r="AE8" s="14" t="s">
        <v>128</v>
      </c>
      <c r="AF8" s="14" t="s">
        <v>128</v>
      </c>
      <c r="AG8" s="14" t="s">
        <v>128</v>
      </c>
      <c r="AH8" s="14" t="s">
        <v>128</v>
      </c>
      <c r="AI8" s="14" t="s">
        <v>128</v>
      </c>
      <c r="AJ8" s="14" t="s">
        <v>128</v>
      </c>
      <c r="AK8" s="14" t="s">
        <v>128</v>
      </c>
      <c r="AL8" s="14" t="s">
        <v>128</v>
      </c>
      <c r="AM8" s="14" t="s">
        <v>128</v>
      </c>
      <c r="AN8" s="14" t="s">
        <v>128</v>
      </c>
      <c r="AO8" s="14" t="s">
        <v>128</v>
      </c>
      <c r="AP8" s="14" t="s">
        <v>128</v>
      </c>
      <c r="AQ8" s="14" t="s">
        <v>128</v>
      </c>
      <c r="AR8" s="14" t="s">
        <v>128</v>
      </c>
      <c r="AS8" s="14" t="s">
        <v>128</v>
      </c>
      <c r="AT8" s="14" t="s">
        <v>128</v>
      </c>
      <c r="AU8" s="14" t="s">
        <v>128</v>
      </c>
      <c r="AV8" s="14" t="s">
        <v>128</v>
      </c>
      <c r="AW8" s="14" t="s">
        <v>128</v>
      </c>
      <c r="AX8" s="14" t="s">
        <v>128</v>
      </c>
      <c r="AY8" s="14" t="s">
        <v>128</v>
      </c>
      <c r="AZ8" s="13">
        <v>183617</v>
      </c>
      <c r="BA8" s="13">
        <v>190018</v>
      </c>
      <c r="BB8" s="13">
        <v>329884</v>
      </c>
      <c r="BC8" s="13">
        <v>403537</v>
      </c>
      <c r="BD8" s="13">
        <v>574860</v>
      </c>
      <c r="BE8" s="13">
        <v>733626</v>
      </c>
      <c r="BF8" s="13">
        <v>831198</v>
      </c>
      <c r="BG8" s="13">
        <v>542659</v>
      </c>
      <c r="BH8" s="13">
        <v>763588</v>
      </c>
      <c r="BI8" s="13">
        <v>1853376</v>
      </c>
      <c r="BJ8" s="13">
        <v>3206375</v>
      </c>
      <c r="BK8" s="13">
        <v>3699923</v>
      </c>
      <c r="BL8" s="13">
        <v>6495967</v>
      </c>
      <c r="BM8" s="13">
        <v>5561814</v>
      </c>
      <c r="BN8" s="53">
        <v>8010349</v>
      </c>
      <c r="BO8" s="53">
        <v>5738267</v>
      </c>
      <c r="BP8" s="53">
        <v>9474869</v>
      </c>
      <c r="BQ8" s="53">
        <v>5950034</v>
      </c>
      <c r="BR8" s="53">
        <v>6235899</v>
      </c>
      <c r="BS8" s="76">
        <v>5448091</v>
      </c>
      <c r="BT8" s="76">
        <v>4379536</v>
      </c>
      <c r="BU8" s="76">
        <v>4455577</v>
      </c>
    </row>
    <row r="9" spans="1:73" ht="12.75">
      <c r="A9" s="5" t="s">
        <v>14</v>
      </c>
      <c r="B9" s="13">
        <v>1</v>
      </c>
      <c r="C9" s="13">
        <v>11</v>
      </c>
      <c r="D9" s="13">
        <v>27</v>
      </c>
      <c r="E9" s="13">
        <v>27</v>
      </c>
      <c r="F9" s="13">
        <v>120</v>
      </c>
      <c r="G9" s="13">
        <v>149</v>
      </c>
      <c r="H9" s="13">
        <v>117</v>
      </c>
      <c r="I9" s="13">
        <v>206</v>
      </c>
      <c r="J9" s="13">
        <v>282</v>
      </c>
      <c r="K9" s="13">
        <v>367</v>
      </c>
      <c r="L9" s="13">
        <v>432</v>
      </c>
      <c r="M9" s="13">
        <v>450</v>
      </c>
      <c r="N9" s="13">
        <v>630</v>
      </c>
      <c r="O9" s="13">
        <v>787</v>
      </c>
      <c r="P9" s="13">
        <v>995</v>
      </c>
      <c r="Q9" s="13">
        <v>1027</v>
      </c>
      <c r="R9" s="13">
        <v>1121</v>
      </c>
      <c r="S9" s="13">
        <v>1295</v>
      </c>
      <c r="T9" s="13">
        <v>1333</v>
      </c>
      <c r="U9" s="13">
        <v>1516</v>
      </c>
      <c r="V9" s="13">
        <v>2020</v>
      </c>
      <c r="W9" s="13">
        <v>2194</v>
      </c>
      <c r="X9" s="13">
        <v>2394</v>
      </c>
      <c r="Y9" s="13">
        <v>2827</v>
      </c>
      <c r="Z9" s="13">
        <v>3691</v>
      </c>
      <c r="AA9" s="13">
        <v>3833</v>
      </c>
      <c r="AB9" s="13">
        <v>4721</v>
      </c>
      <c r="AC9" s="13">
        <v>5106</v>
      </c>
      <c r="AD9" s="13">
        <v>6263</v>
      </c>
      <c r="AE9" s="13">
        <v>8095</v>
      </c>
      <c r="AF9" s="13">
        <v>10275</v>
      </c>
      <c r="AG9" s="13">
        <v>12458</v>
      </c>
      <c r="AH9" s="13">
        <v>14103</v>
      </c>
      <c r="AI9" s="13">
        <v>15188</v>
      </c>
      <c r="AJ9" s="13">
        <v>16551</v>
      </c>
      <c r="AK9" s="13">
        <v>15886</v>
      </c>
      <c r="AL9" s="13">
        <v>17491</v>
      </c>
      <c r="AM9" s="13">
        <v>30740</v>
      </c>
      <c r="AN9" s="13">
        <v>37870</v>
      </c>
      <c r="AO9" s="13">
        <v>47921</v>
      </c>
      <c r="AP9" s="13">
        <v>61863</v>
      </c>
      <c r="AQ9" s="13">
        <v>64207</v>
      </c>
      <c r="AR9" s="13">
        <v>70745</v>
      </c>
      <c r="AS9" s="13">
        <v>128338</v>
      </c>
      <c r="AT9" s="13">
        <v>217400</v>
      </c>
      <c r="AU9" s="13">
        <v>339169</v>
      </c>
      <c r="AV9" s="13">
        <v>349930</v>
      </c>
      <c r="AW9" s="13">
        <v>350505</v>
      </c>
      <c r="AX9" s="13">
        <v>349822</v>
      </c>
      <c r="AY9" s="13">
        <v>299788</v>
      </c>
      <c r="AZ9" s="13">
        <v>214524</v>
      </c>
      <c r="BA9" s="13">
        <v>227733</v>
      </c>
      <c r="BB9" s="13">
        <v>323677</v>
      </c>
      <c r="BC9" s="13">
        <v>374960</v>
      </c>
      <c r="BD9" s="13">
        <v>515420</v>
      </c>
      <c r="BE9" s="13">
        <v>648434</v>
      </c>
      <c r="BF9" s="13">
        <v>745396</v>
      </c>
      <c r="BG9" s="13">
        <v>1171610</v>
      </c>
      <c r="BH9" s="13">
        <v>1439487</v>
      </c>
      <c r="BI9" s="13">
        <v>1937559</v>
      </c>
      <c r="BJ9" s="13">
        <v>1899126</v>
      </c>
      <c r="BK9" s="13">
        <v>1849677</v>
      </c>
      <c r="BL9" s="13">
        <v>1853287</v>
      </c>
      <c r="BM9" s="13">
        <v>1421881</v>
      </c>
      <c r="BN9" s="53">
        <v>2168890</v>
      </c>
      <c r="BO9" s="53">
        <v>2012993</v>
      </c>
      <c r="BP9" s="53">
        <v>1949176</v>
      </c>
      <c r="BQ9" s="53">
        <v>2148330</v>
      </c>
      <c r="BR9" s="53">
        <v>1766811</v>
      </c>
      <c r="BS9" s="76">
        <v>1829016</v>
      </c>
      <c r="BT9" s="76">
        <v>1917827</v>
      </c>
      <c r="BU9" s="76">
        <v>2170383</v>
      </c>
    </row>
    <row r="10" spans="1:73" ht="12.75">
      <c r="A10" s="5" t="s">
        <v>12</v>
      </c>
      <c r="B10" s="14" t="s">
        <v>128</v>
      </c>
      <c r="C10" s="15" t="s">
        <v>128</v>
      </c>
      <c r="D10" s="15" t="s">
        <v>128</v>
      </c>
      <c r="E10" s="15" t="s">
        <v>128</v>
      </c>
      <c r="F10" s="15" t="s">
        <v>128</v>
      </c>
      <c r="G10" s="15" t="s">
        <v>128</v>
      </c>
      <c r="H10" s="15" t="s">
        <v>128</v>
      </c>
      <c r="I10" s="15" t="s">
        <v>128</v>
      </c>
      <c r="J10" s="15" t="s">
        <v>128</v>
      </c>
      <c r="K10" s="15" t="s">
        <v>128</v>
      </c>
      <c r="L10" s="15" t="s">
        <v>128</v>
      </c>
      <c r="M10" s="15" t="s">
        <v>128</v>
      </c>
      <c r="N10" s="15" t="s">
        <v>128</v>
      </c>
      <c r="O10" s="15" t="s">
        <v>128</v>
      </c>
      <c r="P10" s="15" t="s">
        <v>128</v>
      </c>
      <c r="Q10" s="15" t="s">
        <v>128</v>
      </c>
      <c r="R10" s="15" t="s">
        <v>128</v>
      </c>
      <c r="S10" s="15" t="s">
        <v>128</v>
      </c>
      <c r="T10" s="15" t="s">
        <v>128</v>
      </c>
      <c r="U10" s="15" t="s">
        <v>128</v>
      </c>
      <c r="V10" s="15" t="s">
        <v>128</v>
      </c>
      <c r="W10" s="15" t="s">
        <v>128</v>
      </c>
      <c r="X10" s="15" t="s">
        <v>128</v>
      </c>
      <c r="Y10" s="15" t="s">
        <v>128</v>
      </c>
      <c r="Z10" s="15" t="s">
        <v>128</v>
      </c>
      <c r="AA10" s="15" t="s">
        <v>128</v>
      </c>
      <c r="AB10" s="15" t="s">
        <v>128</v>
      </c>
      <c r="AC10" s="15" t="s">
        <v>128</v>
      </c>
      <c r="AD10" s="15" t="s">
        <v>128</v>
      </c>
      <c r="AE10" s="15" t="s">
        <v>128</v>
      </c>
      <c r="AF10" s="15" t="s">
        <v>128</v>
      </c>
      <c r="AG10" s="15" t="s">
        <v>128</v>
      </c>
      <c r="AH10" s="15" t="s">
        <v>128</v>
      </c>
      <c r="AI10" s="15" t="s">
        <v>128</v>
      </c>
      <c r="AJ10" s="15" t="s">
        <v>128</v>
      </c>
      <c r="AK10" s="15" t="s">
        <v>128</v>
      </c>
      <c r="AL10" s="15" t="s">
        <v>128</v>
      </c>
      <c r="AM10" s="15" t="s">
        <v>128</v>
      </c>
      <c r="AN10" s="15" t="s">
        <v>128</v>
      </c>
      <c r="AO10" s="15" t="s">
        <v>128</v>
      </c>
      <c r="AP10" s="15" t="s">
        <v>128</v>
      </c>
      <c r="AQ10" s="15" t="s">
        <v>128</v>
      </c>
      <c r="AR10" s="15" t="s">
        <v>128</v>
      </c>
      <c r="AS10" s="15" t="s">
        <v>128</v>
      </c>
      <c r="AT10" s="15" t="s">
        <v>128</v>
      </c>
      <c r="AU10" s="15" t="s">
        <v>128</v>
      </c>
      <c r="AV10" s="15" t="s">
        <v>128</v>
      </c>
      <c r="AW10" s="15" t="s">
        <v>128</v>
      </c>
      <c r="AX10" s="15" t="s">
        <v>128</v>
      </c>
      <c r="AY10" s="15" t="s">
        <v>128</v>
      </c>
      <c r="AZ10" s="15" t="s">
        <v>128</v>
      </c>
      <c r="BA10" s="15" t="s">
        <v>128</v>
      </c>
      <c r="BB10" s="15" t="s">
        <v>128</v>
      </c>
      <c r="BC10" s="15" t="s">
        <v>128</v>
      </c>
      <c r="BD10" s="15" t="s">
        <v>128</v>
      </c>
      <c r="BE10" s="15" t="s">
        <v>128</v>
      </c>
      <c r="BF10" s="15" t="s">
        <v>128</v>
      </c>
      <c r="BG10" s="14">
        <v>-1210.4</v>
      </c>
      <c r="BH10" s="14">
        <v>-1107.4</v>
      </c>
      <c r="BI10" s="14">
        <v>-25.2</v>
      </c>
      <c r="BJ10" s="14">
        <v>1423.6</v>
      </c>
      <c r="BK10" s="14">
        <v>2038.2</v>
      </c>
      <c r="BL10" s="14">
        <v>4363</v>
      </c>
      <c r="BM10" s="14">
        <v>4539</v>
      </c>
      <c r="BN10" s="14">
        <v>6113</v>
      </c>
      <c r="BO10" s="14">
        <v>5080</v>
      </c>
      <c r="BP10" s="14">
        <v>8475</v>
      </c>
      <c r="BQ10" s="14">
        <v>4472</v>
      </c>
      <c r="BR10" s="14">
        <f>4880+167</f>
        <v>5047</v>
      </c>
      <c r="BS10" s="14">
        <f>3586+167</f>
        <v>3753</v>
      </c>
      <c r="BT10" s="14">
        <f>2835+167</f>
        <v>3002</v>
      </c>
      <c r="BU10" s="14">
        <f>2571+167</f>
        <v>2738</v>
      </c>
    </row>
    <row r="11" spans="1:73" ht="12.75">
      <c r="A11" s="41" t="s">
        <v>2</v>
      </c>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53"/>
      <c r="BO11" s="53"/>
      <c r="BP11" s="53"/>
      <c r="BQ11" s="53"/>
      <c r="BR11" s="53"/>
      <c r="BS11" s="76"/>
      <c r="BT11" s="76"/>
      <c r="BU11" s="76"/>
    </row>
    <row r="12" spans="1:73" ht="12.75">
      <c r="A12" s="5" t="s">
        <v>13</v>
      </c>
      <c r="B12" s="15" t="s">
        <v>128</v>
      </c>
      <c r="C12" s="14" t="s">
        <v>128</v>
      </c>
      <c r="D12" s="14" t="s">
        <v>128</v>
      </c>
      <c r="E12" s="14" t="s">
        <v>128</v>
      </c>
      <c r="F12" s="14" t="s">
        <v>128</v>
      </c>
      <c r="G12" s="14" t="s">
        <v>128</v>
      </c>
      <c r="H12" s="14" t="s">
        <v>128</v>
      </c>
      <c r="I12" s="14" t="s">
        <v>128</v>
      </c>
      <c r="J12" s="14" t="s">
        <v>128</v>
      </c>
      <c r="K12" s="14" t="s">
        <v>128</v>
      </c>
      <c r="L12" s="14" t="s">
        <v>128</v>
      </c>
      <c r="M12" s="14" t="s">
        <v>128</v>
      </c>
      <c r="N12" s="14" t="s">
        <v>128</v>
      </c>
      <c r="O12" s="14" t="s">
        <v>128</v>
      </c>
      <c r="P12" s="14" t="s">
        <v>128</v>
      </c>
      <c r="Q12" s="14" t="s">
        <v>128</v>
      </c>
      <c r="R12" s="14" t="s">
        <v>128</v>
      </c>
      <c r="S12" s="14" t="s">
        <v>128</v>
      </c>
      <c r="T12" s="14" t="s">
        <v>128</v>
      </c>
      <c r="U12" s="14" t="s">
        <v>128</v>
      </c>
      <c r="V12" s="14" t="s">
        <v>128</v>
      </c>
      <c r="W12" s="14" t="s">
        <v>128</v>
      </c>
      <c r="X12" s="14" t="s">
        <v>128</v>
      </c>
      <c r="Y12" s="14" t="s">
        <v>128</v>
      </c>
      <c r="Z12" s="14" t="s">
        <v>128</v>
      </c>
      <c r="AA12" s="14" t="s">
        <v>128</v>
      </c>
      <c r="AB12" s="14" t="s">
        <v>128</v>
      </c>
      <c r="AC12" s="14" t="s">
        <v>128</v>
      </c>
      <c r="AD12" s="14" t="s">
        <v>128</v>
      </c>
      <c r="AE12" s="14" t="s">
        <v>128</v>
      </c>
      <c r="AF12" s="14" t="s">
        <v>128</v>
      </c>
      <c r="AG12" s="14" t="s">
        <v>128</v>
      </c>
      <c r="AH12" s="14" t="s">
        <v>128</v>
      </c>
      <c r="AI12" s="14" t="s">
        <v>128</v>
      </c>
      <c r="AJ12" s="14" t="s">
        <v>128</v>
      </c>
      <c r="AK12" s="14" t="s">
        <v>128</v>
      </c>
      <c r="AL12" s="14" t="s">
        <v>128</v>
      </c>
      <c r="AM12" s="14" t="s">
        <v>128</v>
      </c>
      <c r="AN12" s="14" t="s">
        <v>128</v>
      </c>
      <c r="AO12" s="14" t="s">
        <v>128</v>
      </c>
      <c r="AP12" s="14" t="s">
        <v>128</v>
      </c>
      <c r="AQ12" s="14" t="s">
        <v>128</v>
      </c>
      <c r="AR12" s="14" t="s">
        <v>128</v>
      </c>
      <c r="AS12" s="14" t="s">
        <v>128</v>
      </c>
      <c r="AT12" s="14" t="s">
        <v>128</v>
      </c>
      <c r="AU12" s="14" t="s">
        <v>128</v>
      </c>
      <c r="AV12" s="14" t="s">
        <v>128</v>
      </c>
      <c r="AW12" s="14" t="s">
        <v>128</v>
      </c>
      <c r="AX12" s="14" t="s">
        <v>128</v>
      </c>
      <c r="AY12" s="14" t="s">
        <v>128</v>
      </c>
      <c r="AZ12" s="13">
        <v>282031</v>
      </c>
      <c r="BA12" s="13">
        <v>178965</v>
      </c>
      <c r="BB12" s="13">
        <v>169842</v>
      </c>
      <c r="BC12" s="13">
        <v>271420</v>
      </c>
      <c r="BD12" s="13">
        <v>337914</v>
      </c>
      <c r="BE12" s="13">
        <v>730190</v>
      </c>
      <c r="BF12" s="13">
        <v>1158487</v>
      </c>
      <c r="BG12" s="13">
        <v>3497385</v>
      </c>
      <c r="BH12" s="13">
        <v>3519236</v>
      </c>
      <c r="BI12" s="13">
        <v>3281055</v>
      </c>
      <c r="BJ12" s="13">
        <v>4714896</v>
      </c>
      <c r="BK12" s="13" t="s">
        <v>137</v>
      </c>
      <c r="BL12" s="13">
        <v>6064228</v>
      </c>
      <c r="BM12" s="13">
        <v>7361039</v>
      </c>
      <c r="BN12" s="53">
        <v>7046849</v>
      </c>
      <c r="BO12" s="53">
        <v>7860398</v>
      </c>
      <c r="BP12" s="53">
        <v>8895047</v>
      </c>
      <c r="BQ12" s="53">
        <v>10617534</v>
      </c>
      <c r="BR12" s="53">
        <v>11881052</v>
      </c>
      <c r="BS12" s="76">
        <v>13590451</v>
      </c>
      <c r="BT12" s="76">
        <v>13967704</v>
      </c>
      <c r="BU12" s="76">
        <v>12566047</v>
      </c>
    </row>
    <row r="13" spans="1:73" ht="12.75">
      <c r="A13" s="5" t="s">
        <v>14</v>
      </c>
      <c r="B13" s="13" t="s">
        <v>128</v>
      </c>
      <c r="C13" s="13">
        <v>94</v>
      </c>
      <c r="D13" s="13">
        <v>412</v>
      </c>
      <c r="E13" s="13">
        <v>481</v>
      </c>
      <c r="F13" s="13">
        <v>812</v>
      </c>
      <c r="G13" s="13">
        <v>1382</v>
      </c>
      <c r="H13" s="13">
        <v>1551</v>
      </c>
      <c r="I13" s="13">
        <v>1245</v>
      </c>
      <c r="J13" s="13">
        <v>1014</v>
      </c>
      <c r="K13" s="13">
        <v>1263</v>
      </c>
      <c r="L13" s="13">
        <v>1471</v>
      </c>
      <c r="M13" s="13">
        <v>1758</v>
      </c>
      <c r="N13" s="13">
        <v>2470</v>
      </c>
      <c r="O13" s="13">
        <v>3275</v>
      </c>
      <c r="P13" s="13">
        <v>3541</v>
      </c>
      <c r="Q13" s="13">
        <v>4299</v>
      </c>
      <c r="R13" s="13">
        <v>5350</v>
      </c>
      <c r="S13" s="13">
        <v>5856</v>
      </c>
      <c r="T13" s="13">
        <v>6543</v>
      </c>
      <c r="U13" s="13">
        <v>6048</v>
      </c>
      <c r="V13" s="13">
        <v>6019</v>
      </c>
      <c r="W13" s="13">
        <v>5324</v>
      </c>
      <c r="X13" s="13">
        <v>6434</v>
      </c>
      <c r="Y13" s="13">
        <v>9196</v>
      </c>
      <c r="Z13" s="13">
        <v>9399</v>
      </c>
      <c r="AA13" s="13">
        <v>11816</v>
      </c>
      <c r="AB13" s="13">
        <v>11986</v>
      </c>
      <c r="AC13" s="13">
        <v>11033</v>
      </c>
      <c r="AD13" s="13">
        <v>17739</v>
      </c>
      <c r="AE13" s="13">
        <v>15773</v>
      </c>
      <c r="AF13" s="13">
        <v>25476</v>
      </c>
      <c r="AG13" s="13">
        <v>23361</v>
      </c>
      <c r="AH13" s="13">
        <v>25473</v>
      </c>
      <c r="AI13" s="13">
        <v>30226</v>
      </c>
      <c r="AJ13" s="13">
        <v>44651</v>
      </c>
      <c r="AK13" s="13">
        <v>53476</v>
      </c>
      <c r="AL13" s="13">
        <v>44406</v>
      </c>
      <c r="AM13" s="13">
        <v>32396</v>
      </c>
      <c r="AN13" s="13">
        <v>48883</v>
      </c>
      <c r="AO13" s="13">
        <v>48323</v>
      </c>
      <c r="AP13" s="13">
        <v>105168</v>
      </c>
      <c r="AQ13" s="13">
        <v>144145</v>
      </c>
      <c r="AR13" s="13">
        <v>141320</v>
      </c>
      <c r="AS13" s="13">
        <v>115569</v>
      </c>
      <c r="AT13" s="13">
        <v>128097</v>
      </c>
      <c r="AU13" s="13">
        <v>253717</v>
      </c>
      <c r="AV13" s="13">
        <v>330874</v>
      </c>
      <c r="AW13" s="13">
        <v>344523</v>
      </c>
      <c r="AX13" s="13">
        <v>300426</v>
      </c>
      <c r="AY13" s="13">
        <v>299888</v>
      </c>
      <c r="AZ13" s="13">
        <v>230772</v>
      </c>
      <c r="BA13" s="13">
        <v>145831</v>
      </c>
      <c r="BB13" s="13">
        <v>125977</v>
      </c>
      <c r="BC13" s="13">
        <v>249542</v>
      </c>
      <c r="BD13" s="13">
        <v>293684</v>
      </c>
      <c r="BE13" s="13">
        <v>400914</v>
      </c>
      <c r="BF13" s="13">
        <v>628052</v>
      </c>
      <c r="BG13" s="13">
        <v>1316556</v>
      </c>
      <c r="BH13" s="13">
        <v>1659454</v>
      </c>
      <c r="BI13" s="13">
        <v>1591543</v>
      </c>
      <c r="BJ13" s="13">
        <v>1588057</v>
      </c>
      <c r="BK13" s="13">
        <v>1679895</v>
      </c>
      <c r="BL13" s="13">
        <v>1505280</v>
      </c>
      <c r="BM13" s="13">
        <v>2113441</v>
      </c>
      <c r="BN13" s="53">
        <v>1588725</v>
      </c>
      <c r="BO13" s="53">
        <v>1957398</v>
      </c>
      <c r="BP13" s="53">
        <v>1846384</v>
      </c>
      <c r="BQ13" s="53">
        <v>1863963</v>
      </c>
      <c r="BR13" s="53">
        <v>2544477</v>
      </c>
      <c r="BS13" s="76">
        <v>2174872</v>
      </c>
      <c r="BT13" s="76">
        <v>2323265</v>
      </c>
      <c r="BU13" s="76">
        <v>1887244</v>
      </c>
    </row>
    <row r="14" spans="1:73" ht="12.75">
      <c r="A14" s="5" t="s">
        <v>12</v>
      </c>
      <c r="B14" s="14" t="s">
        <v>128</v>
      </c>
      <c r="C14" s="15" t="s">
        <v>128</v>
      </c>
      <c r="D14" s="15" t="s">
        <v>128</v>
      </c>
      <c r="E14" s="15" t="s">
        <v>128</v>
      </c>
      <c r="F14" s="15" t="s">
        <v>128</v>
      </c>
      <c r="G14" s="15" t="s">
        <v>128</v>
      </c>
      <c r="H14" s="15" t="s">
        <v>128</v>
      </c>
      <c r="I14" s="15" t="s">
        <v>128</v>
      </c>
      <c r="J14" s="15" t="s">
        <v>128</v>
      </c>
      <c r="K14" s="15" t="s">
        <v>128</v>
      </c>
      <c r="L14" s="15" t="s">
        <v>128</v>
      </c>
      <c r="M14" s="15" t="s">
        <v>128</v>
      </c>
      <c r="N14" s="15" t="s">
        <v>128</v>
      </c>
      <c r="O14" s="15" t="s">
        <v>128</v>
      </c>
      <c r="P14" s="15" t="s">
        <v>128</v>
      </c>
      <c r="Q14" s="15" t="s">
        <v>128</v>
      </c>
      <c r="R14" s="15" t="s">
        <v>128</v>
      </c>
      <c r="S14" s="15" t="s">
        <v>128</v>
      </c>
      <c r="T14" s="15" t="s">
        <v>128</v>
      </c>
      <c r="U14" s="15" t="s">
        <v>128</v>
      </c>
      <c r="V14" s="15" t="s">
        <v>128</v>
      </c>
      <c r="W14" s="15" t="s">
        <v>128</v>
      </c>
      <c r="X14" s="15" t="s">
        <v>128</v>
      </c>
      <c r="Y14" s="15" t="s">
        <v>128</v>
      </c>
      <c r="Z14" s="15" t="s">
        <v>128</v>
      </c>
      <c r="AA14" s="15" t="s">
        <v>128</v>
      </c>
      <c r="AB14" s="15" t="s">
        <v>128</v>
      </c>
      <c r="AC14" s="15" t="s">
        <v>128</v>
      </c>
      <c r="AD14" s="15" t="s">
        <v>128</v>
      </c>
      <c r="AE14" s="15" t="s">
        <v>128</v>
      </c>
      <c r="AF14" s="15" t="s">
        <v>128</v>
      </c>
      <c r="AG14" s="15" t="s">
        <v>128</v>
      </c>
      <c r="AH14" s="15" t="s">
        <v>128</v>
      </c>
      <c r="AI14" s="15" t="s">
        <v>128</v>
      </c>
      <c r="AJ14" s="15" t="s">
        <v>128</v>
      </c>
      <c r="AK14" s="15" t="s">
        <v>128</v>
      </c>
      <c r="AL14" s="15" t="s">
        <v>128</v>
      </c>
      <c r="AM14" s="15" t="s">
        <v>128</v>
      </c>
      <c r="AN14" s="15" t="s">
        <v>128</v>
      </c>
      <c r="AO14" s="15" t="s">
        <v>128</v>
      </c>
      <c r="AP14" s="15" t="s">
        <v>128</v>
      </c>
      <c r="AQ14" s="15" t="s">
        <v>128</v>
      </c>
      <c r="AR14" s="15" t="s">
        <v>128</v>
      </c>
      <c r="AS14" s="15" t="s">
        <v>128</v>
      </c>
      <c r="AT14" s="15" t="s">
        <v>128</v>
      </c>
      <c r="AU14" s="15" t="s">
        <v>128</v>
      </c>
      <c r="AV14" s="15" t="s">
        <v>128</v>
      </c>
      <c r="AW14" s="15" t="s">
        <v>128</v>
      </c>
      <c r="AX14" s="15" t="s">
        <v>128</v>
      </c>
      <c r="AY14" s="15" t="s">
        <v>128</v>
      </c>
      <c r="AZ14" s="15" t="s">
        <v>128</v>
      </c>
      <c r="BA14" s="15" t="s">
        <v>128</v>
      </c>
      <c r="BB14" s="15" t="s">
        <v>128</v>
      </c>
      <c r="BC14" s="15" t="s">
        <v>128</v>
      </c>
      <c r="BD14" s="15" t="s">
        <v>128</v>
      </c>
      <c r="BE14" s="15" t="s">
        <v>128</v>
      </c>
      <c r="BF14" s="15" t="s">
        <v>128</v>
      </c>
      <c r="BG14" s="14">
        <v>2722.6</v>
      </c>
      <c r="BH14" s="14">
        <v>3030.4</v>
      </c>
      <c r="BI14" s="14">
        <v>1381.5</v>
      </c>
      <c r="BJ14" s="14">
        <v>1974.1</v>
      </c>
      <c r="BK14" s="14">
        <v>2166.8</v>
      </c>
      <c r="BL14" s="14">
        <v>2010</v>
      </c>
      <c r="BM14" s="14">
        <v>2550</v>
      </c>
      <c r="BN14" s="14">
        <v>2500</v>
      </c>
      <c r="BO14" s="14">
        <v>3574</v>
      </c>
      <c r="BP14" s="14">
        <v>3712</v>
      </c>
      <c r="BQ14" s="14">
        <v>4480</v>
      </c>
      <c r="BR14" s="14">
        <v>5343</v>
      </c>
      <c r="BS14" s="14">
        <v>6178</v>
      </c>
      <c r="BT14" s="38">
        <f>7597-570</f>
        <v>7027</v>
      </c>
      <c r="BU14" s="14">
        <f>6788-710</f>
        <v>6078</v>
      </c>
    </row>
    <row r="15" spans="1:73" ht="12.75">
      <c r="A15" s="41" t="s">
        <v>129</v>
      </c>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53"/>
      <c r="BO15" s="53"/>
      <c r="BP15" s="53"/>
      <c r="BQ15" s="53"/>
      <c r="BR15" s="53"/>
      <c r="BS15" s="76"/>
      <c r="BT15" s="76"/>
      <c r="BU15" s="76"/>
    </row>
    <row r="16" spans="1:73" ht="12.75">
      <c r="A16" s="5" t="s">
        <v>13</v>
      </c>
      <c r="B16" s="15" t="s">
        <v>128</v>
      </c>
      <c r="C16" s="14" t="s">
        <v>128</v>
      </c>
      <c r="D16" s="14" t="s">
        <v>128</v>
      </c>
      <c r="E16" s="14" t="s">
        <v>128</v>
      </c>
      <c r="F16" s="14" t="s">
        <v>128</v>
      </c>
      <c r="G16" s="14" t="s">
        <v>128</v>
      </c>
      <c r="H16" s="14" t="s">
        <v>128</v>
      </c>
      <c r="I16" s="14" t="s">
        <v>128</v>
      </c>
      <c r="J16" s="14" t="s">
        <v>128</v>
      </c>
      <c r="K16" s="14" t="s">
        <v>128</v>
      </c>
      <c r="L16" s="14" t="s">
        <v>128</v>
      </c>
      <c r="M16" s="14" t="s">
        <v>128</v>
      </c>
      <c r="N16" s="14" t="s">
        <v>128</v>
      </c>
      <c r="O16" s="14" t="s">
        <v>128</v>
      </c>
      <c r="P16" s="14" t="s">
        <v>128</v>
      </c>
      <c r="Q16" s="14" t="s">
        <v>128</v>
      </c>
      <c r="R16" s="14" t="s">
        <v>128</v>
      </c>
      <c r="S16" s="14" t="s">
        <v>128</v>
      </c>
      <c r="T16" s="14" t="s">
        <v>128</v>
      </c>
      <c r="U16" s="14" t="s">
        <v>128</v>
      </c>
      <c r="V16" s="14" t="s">
        <v>128</v>
      </c>
      <c r="W16" s="14" t="s">
        <v>128</v>
      </c>
      <c r="X16" s="14" t="s">
        <v>128</v>
      </c>
      <c r="Y16" s="14" t="s">
        <v>128</v>
      </c>
      <c r="Z16" s="14" t="s">
        <v>128</v>
      </c>
      <c r="AA16" s="14" t="s">
        <v>128</v>
      </c>
      <c r="AB16" s="14" t="s">
        <v>128</v>
      </c>
      <c r="AC16" s="14" t="s">
        <v>128</v>
      </c>
      <c r="AD16" s="14" t="s">
        <v>128</v>
      </c>
      <c r="AE16" s="14" t="s">
        <v>128</v>
      </c>
      <c r="AF16" s="14" t="s">
        <v>128</v>
      </c>
      <c r="AG16" s="14" t="s">
        <v>128</v>
      </c>
      <c r="AH16" s="14" t="s">
        <v>128</v>
      </c>
      <c r="AI16" s="14" t="s">
        <v>128</v>
      </c>
      <c r="AJ16" s="14" t="s">
        <v>128</v>
      </c>
      <c r="AK16" s="14" t="s">
        <v>128</v>
      </c>
      <c r="AL16" s="14" t="s">
        <v>128</v>
      </c>
      <c r="AM16" s="14" t="s">
        <v>128</v>
      </c>
      <c r="AN16" s="14" t="s">
        <v>128</v>
      </c>
      <c r="AO16" s="14" t="s">
        <v>128</v>
      </c>
      <c r="AP16" s="14" t="s">
        <v>128</v>
      </c>
      <c r="AQ16" s="14" t="s">
        <v>128</v>
      </c>
      <c r="AR16" s="14" t="s">
        <v>128</v>
      </c>
      <c r="AS16" s="14" t="s">
        <v>128</v>
      </c>
      <c r="AT16" s="14" t="s">
        <v>128</v>
      </c>
      <c r="AU16" s="14" t="s">
        <v>128</v>
      </c>
      <c r="AV16" s="14" t="s">
        <v>128</v>
      </c>
      <c r="AW16" s="14" t="s">
        <v>128</v>
      </c>
      <c r="AX16" s="14" t="s">
        <v>128</v>
      </c>
      <c r="AY16" s="14" t="s">
        <v>128</v>
      </c>
      <c r="AZ16" s="13">
        <v>634984</v>
      </c>
      <c r="BA16" s="13">
        <v>648959</v>
      </c>
      <c r="BB16" s="13">
        <v>728468</v>
      </c>
      <c r="BC16" s="13">
        <v>834162</v>
      </c>
      <c r="BD16" s="13">
        <v>1027949</v>
      </c>
      <c r="BE16" s="13">
        <v>1294083</v>
      </c>
      <c r="BF16" s="13">
        <v>1892393</v>
      </c>
      <c r="BG16" s="13">
        <v>6900238</v>
      </c>
      <c r="BH16" s="13">
        <v>7291985</v>
      </c>
      <c r="BI16" s="13">
        <v>8291975</v>
      </c>
      <c r="BJ16" s="13">
        <v>10572497</v>
      </c>
      <c r="BK16" s="13" t="s">
        <v>140</v>
      </c>
      <c r="BL16" s="13">
        <v>16619078</v>
      </c>
      <c r="BM16" s="13">
        <v>18684665</v>
      </c>
      <c r="BN16" s="53">
        <v>21639756</v>
      </c>
      <c r="BO16" s="53">
        <v>19635773</v>
      </c>
      <c r="BP16" s="53">
        <v>25312610</v>
      </c>
      <c r="BQ16" s="53">
        <v>26365294</v>
      </c>
      <c r="BR16" s="53">
        <v>30752494</v>
      </c>
      <c r="BS16" s="76">
        <v>33385256</v>
      </c>
      <c r="BT16" s="76">
        <v>33353994</v>
      </c>
      <c r="BU16" s="76">
        <v>34457526</v>
      </c>
    </row>
    <row r="17" spans="1:73" ht="12.75">
      <c r="A17" s="5" t="s">
        <v>14</v>
      </c>
      <c r="B17" s="13">
        <v>31</v>
      </c>
      <c r="C17" s="13">
        <v>233</v>
      </c>
      <c r="D17" s="13">
        <v>731</v>
      </c>
      <c r="E17" s="13">
        <v>792</v>
      </c>
      <c r="F17" s="13">
        <v>1010</v>
      </c>
      <c r="G17" s="13">
        <v>1352</v>
      </c>
      <c r="H17" s="13">
        <v>1675</v>
      </c>
      <c r="I17" s="13">
        <v>2050</v>
      </c>
      <c r="J17" s="13">
        <v>2201</v>
      </c>
      <c r="K17" s="13">
        <v>2593</v>
      </c>
      <c r="L17" s="13">
        <v>2954</v>
      </c>
      <c r="M17" s="13">
        <v>3281</v>
      </c>
      <c r="N17" s="13">
        <v>3920</v>
      </c>
      <c r="O17" s="13">
        <v>4789</v>
      </c>
      <c r="P17" s="13">
        <v>5432</v>
      </c>
      <c r="Q17" s="13">
        <v>6841</v>
      </c>
      <c r="R17" s="13">
        <v>7697</v>
      </c>
      <c r="S17" s="13">
        <v>8584</v>
      </c>
      <c r="T17" s="13">
        <v>9242</v>
      </c>
      <c r="U17" s="13">
        <v>10060</v>
      </c>
      <c r="V17" s="13">
        <v>10931</v>
      </c>
      <c r="W17" s="13">
        <v>12227</v>
      </c>
      <c r="X17" s="13">
        <v>13497</v>
      </c>
      <c r="Y17" s="13">
        <v>15838</v>
      </c>
      <c r="Z17" s="13">
        <v>18642</v>
      </c>
      <c r="AA17" s="13">
        <v>20709</v>
      </c>
      <c r="AB17" s="13">
        <v>22430</v>
      </c>
      <c r="AC17" s="13">
        <v>24900</v>
      </c>
      <c r="AD17" s="13">
        <v>28405</v>
      </c>
      <c r="AE17" s="13">
        <v>33055</v>
      </c>
      <c r="AF17" s="13">
        <v>38819</v>
      </c>
      <c r="AG17" s="13">
        <v>43191</v>
      </c>
      <c r="AH17" s="13">
        <v>46838</v>
      </c>
      <c r="AI17" s="13">
        <v>52819</v>
      </c>
      <c r="AJ17" s="13">
        <v>61943</v>
      </c>
      <c r="AK17" s="13">
        <v>68352</v>
      </c>
      <c r="AL17" s="13">
        <v>75712</v>
      </c>
      <c r="AM17" s="13">
        <v>83455</v>
      </c>
      <c r="AN17" s="13">
        <v>91488</v>
      </c>
      <c r="AO17" s="13">
        <v>100894</v>
      </c>
      <c r="AP17" s="13">
        <v>123100</v>
      </c>
      <c r="AQ17" s="13">
        <v>153612</v>
      </c>
      <c r="AR17" s="13">
        <v>177824</v>
      </c>
      <c r="AS17" s="13">
        <v>217084</v>
      </c>
      <c r="AT17" s="13">
        <v>294239</v>
      </c>
      <c r="AU17" s="13">
        <v>385116</v>
      </c>
      <c r="AV17" s="13">
        <v>487073</v>
      </c>
      <c r="AW17" s="13">
        <v>569865</v>
      </c>
      <c r="AX17" s="13">
        <v>581233</v>
      </c>
      <c r="AY17" s="13">
        <v>591427</v>
      </c>
      <c r="AZ17" s="13">
        <v>591006</v>
      </c>
      <c r="BA17" s="13">
        <v>608114</v>
      </c>
      <c r="BB17" s="13">
        <v>627149</v>
      </c>
      <c r="BC17" s="13">
        <v>715079</v>
      </c>
      <c r="BD17" s="13">
        <v>892274</v>
      </c>
      <c r="BE17" s="13">
        <v>1128912</v>
      </c>
      <c r="BF17" s="13">
        <v>1589579</v>
      </c>
      <c r="BG17" s="13">
        <v>2085206</v>
      </c>
      <c r="BH17" s="13">
        <v>2364896</v>
      </c>
      <c r="BI17" s="13">
        <v>2568235</v>
      </c>
      <c r="BJ17" s="13">
        <v>2902206</v>
      </c>
      <c r="BK17" s="13">
        <v>3181998</v>
      </c>
      <c r="BL17" s="13">
        <v>3514652</v>
      </c>
      <c r="BM17" s="13">
        <v>3785500</v>
      </c>
      <c r="BN17" s="53">
        <v>4077235</v>
      </c>
      <c r="BO17" s="53">
        <v>4591464</v>
      </c>
      <c r="BP17" s="53">
        <v>4826322</v>
      </c>
      <c r="BQ17" s="53">
        <v>5158440</v>
      </c>
      <c r="BR17" s="53">
        <v>5614576</v>
      </c>
      <c r="BS17" s="76">
        <v>5814264</v>
      </c>
      <c r="BT17" s="76">
        <v>3190622</v>
      </c>
      <c r="BU17" s="76">
        <v>3074325</v>
      </c>
    </row>
    <row r="18" spans="1:73" ht="12.75">
      <c r="A18" s="5" t="s">
        <v>12</v>
      </c>
      <c r="B18" s="14" t="s">
        <v>128</v>
      </c>
      <c r="C18" s="15" t="s">
        <v>128</v>
      </c>
      <c r="D18" s="15" t="s">
        <v>128</v>
      </c>
      <c r="E18" s="15" t="s">
        <v>128</v>
      </c>
      <c r="F18" s="15" t="s">
        <v>128</v>
      </c>
      <c r="G18" s="15" t="s">
        <v>128</v>
      </c>
      <c r="H18" s="15" t="s">
        <v>128</v>
      </c>
      <c r="I18" s="15" t="s">
        <v>128</v>
      </c>
      <c r="J18" s="15" t="s">
        <v>128</v>
      </c>
      <c r="K18" s="15" t="s">
        <v>128</v>
      </c>
      <c r="L18" s="15" t="s">
        <v>128</v>
      </c>
      <c r="M18" s="15" t="s">
        <v>128</v>
      </c>
      <c r="N18" s="15" t="s">
        <v>128</v>
      </c>
      <c r="O18" s="15" t="s">
        <v>128</v>
      </c>
      <c r="P18" s="15" t="s">
        <v>128</v>
      </c>
      <c r="Q18" s="15" t="s">
        <v>128</v>
      </c>
      <c r="R18" s="15" t="s">
        <v>128</v>
      </c>
      <c r="S18" s="15" t="s">
        <v>128</v>
      </c>
      <c r="T18" s="15" t="s">
        <v>128</v>
      </c>
      <c r="U18" s="15" t="s">
        <v>128</v>
      </c>
      <c r="V18" s="15" t="s">
        <v>128</v>
      </c>
      <c r="W18" s="15" t="s">
        <v>128</v>
      </c>
      <c r="X18" s="15" t="s">
        <v>128</v>
      </c>
      <c r="Y18" s="15" t="s">
        <v>128</v>
      </c>
      <c r="Z18" s="15" t="s">
        <v>128</v>
      </c>
      <c r="AA18" s="15" t="s">
        <v>128</v>
      </c>
      <c r="AB18" s="15" t="s">
        <v>128</v>
      </c>
      <c r="AC18" s="15" t="s">
        <v>128</v>
      </c>
      <c r="AD18" s="15" t="s">
        <v>128</v>
      </c>
      <c r="AE18" s="15" t="s">
        <v>128</v>
      </c>
      <c r="AF18" s="15" t="s">
        <v>128</v>
      </c>
      <c r="AG18" s="15" t="s">
        <v>128</v>
      </c>
      <c r="AH18" s="15" t="s">
        <v>128</v>
      </c>
      <c r="AI18" s="15" t="s">
        <v>128</v>
      </c>
      <c r="AJ18" s="15" t="s">
        <v>128</v>
      </c>
      <c r="AK18" s="15" t="s">
        <v>128</v>
      </c>
      <c r="AL18" s="15" t="s">
        <v>128</v>
      </c>
      <c r="AM18" s="15" t="s">
        <v>128</v>
      </c>
      <c r="AN18" s="15" t="s">
        <v>128</v>
      </c>
      <c r="AO18" s="15" t="s">
        <v>128</v>
      </c>
      <c r="AP18" s="15" t="s">
        <v>128</v>
      </c>
      <c r="AQ18" s="15" t="s">
        <v>128</v>
      </c>
      <c r="AR18" s="15" t="s">
        <v>128</v>
      </c>
      <c r="AS18" s="15" t="s">
        <v>128</v>
      </c>
      <c r="AT18" s="15" t="s">
        <v>128</v>
      </c>
      <c r="AU18" s="15" t="s">
        <v>128</v>
      </c>
      <c r="AV18" s="15" t="s">
        <v>128</v>
      </c>
      <c r="AW18" s="15" t="s">
        <v>128</v>
      </c>
      <c r="AX18" s="15" t="s">
        <v>128</v>
      </c>
      <c r="AY18" s="15" t="s">
        <v>128</v>
      </c>
      <c r="AZ18" s="15" t="s">
        <v>128</v>
      </c>
      <c r="BA18" s="15" t="s">
        <v>128</v>
      </c>
      <c r="BB18" s="15" t="s">
        <v>128</v>
      </c>
      <c r="BC18" s="15" t="s">
        <v>128</v>
      </c>
      <c r="BD18" s="15" t="s">
        <v>128</v>
      </c>
      <c r="BE18" s="15" t="s">
        <v>128</v>
      </c>
      <c r="BF18" s="15" t="s">
        <v>128</v>
      </c>
      <c r="BG18" s="14">
        <v>2679.2</v>
      </c>
      <c r="BH18" s="14">
        <v>3373.4</v>
      </c>
      <c r="BI18" s="14">
        <v>4179.4</v>
      </c>
      <c r="BJ18" s="14">
        <v>5642</v>
      </c>
      <c r="BK18" s="14">
        <v>7630</v>
      </c>
      <c r="BL18" s="14">
        <v>9907</v>
      </c>
      <c r="BM18" s="14">
        <v>12713</v>
      </c>
      <c r="BN18" s="14">
        <v>14967</v>
      </c>
      <c r="BO18" s="14">
        <v>17769</v>
      </c>
      <c r="BP18" s="14">
        <v>21530</v>
      </c>
      <c r="BQ18" s="14">
        <f>12116+10513</f>
        <v>22629</v>
      </c>
      <c r="BR18" s="14">
        <f>13340+11706+568</f>
        <v>25614</v>
      </c>
      <c r="BS18" s="14">
        <f>13857+11808+543</f>
        <v>26208</v>
      </c>
      <c r="BT18" s="14">
        <f>568+14416+11319</f>
        <v>26303</v>
      </c>
      <c r="BU18" s="14">
        <f>635+14683+11216</f>
        <v>26534</v>
      </c>
    </row>
    <row r="19" spans="1:73" ht="12.75">
      <c r="A19" s="41" t="s">
        <v>135</v>
      </c>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53"/>
      <c r="BO19" s="53"/>
      <c r="BP19" s="53"/>
      <c r="BQ19" s="53"/>
      <c r="BR19" s="53"/>
      <c r="BS19" s="76"/>
      <c r="BT19" s="76"/>
      <c r="BU19" s="76"/>
    </row>
    <row r="20" spans="1:73" ht="12.75">
      <c r="A20" s="5" t="s">
        <v>13</v>
      </c>
      <c r="B20" s="15" t="s">
        <v>128</v>
      </c>
      <c r="C20" s="14" t="s">
        <v>128</v>
      </c>
      <c r="D20" s="14" t="s">
        <v>128</v>
      </c>
      <c r="E20" s="14" t="s">
        <v>128</v>
      </c>
      <c r="F20" s="14" t="s">
        <v>128</v>
      </c>
      <c r="G20" s="14" t="s">
        <v>128</v>
      </c>
      <c r="H20" s="14" t="s">
        <v>128</v>
      </c>
      <c r="I20" s="14" t="s">
        <v>128</v>
      </c>
      <c r="J20" s="14" t="s">
        <v>128</v>
      </c>
      <c r="K20" s="14" t="s">
        <v>128</v>
      </c>
      <c r="L20" s="14" t="s">
        <v>128</v>
      </c>
      <c r="M20" s="14" t="s">
        <v>128</v>
      </c>
      <c r="N20" s="14" t="s">
        <v>128</v>
      </c>
      <c r="O20" s="14" t="s">
        <v>128</v>
      </c>
      <c r="P20" s="14" t="s">
        <v>128</v>
      </c>
      <c r="Q20" s="14" t="s">
        <v>128</v>
      </c>
      <c r="R20" s="14" t="s">
        <v>128</v>
      </c>
      <c r="S20" s="14" t="s">
        <v>128</v>
      </c>
      <c r="T20" s="14" t="s">
        <v>128</v>
      </c>
      <c r="U20" s="14" t="s">
        <v>128</v>
      </c>
      <c r="V20" s="14" t="s">
        <v>128</v>
      </c>
      <c r="W20" s="14" t="s">
        <v>128</v>
      </c>
      <c r="X20" s="14" t="s">
        <v>128</v>
      </c>
      <c r="Y20" s="14" t="s">
        <v>128</v>
      </c>
      <c r="Z20" s="14" t="s">
        <v>128</v>
      </c>
      <c r="AA20" s="14" t="s">
        <v>128</v>
      </c>
      <c r="AB20" s="14" t="s">
        <v>128</v>
      </c>
      <c r="AC20" s="14" t="s">
        <v>128</v>
      </c>
      <c r="AD20" s="14" t="s">
        <v>128</v>
      </c>
      <c r="AE20" s="14" t="s">
        <v>128</v>
      </c>
      <c r="AF20" s="14" t="s">
        <v>128</v>
      </c>
      <c r="AG20" s="14" t="s">
        <v>128</v>
      </c>
      <c r="AH20" s="14" t="s">
        <v>128</v>
      </c>
      <c r="AI20" s="14" t="s">
        <v>128</v>
      </c>
      <c r="AJ20" s="14" t="s">
        <v>128</v>
      </c>
      <c r="AK20" s="14" t="s">
        <v>128</v>
      </c>
      <c r="AL20" s="14" t="s">
        <v>128</v>
      </c>
      <c r="AM20" s="14" t="s">
        <v>128</v>
      </c>
      <c r="AN20" s="14" t="s">
        <v>128</v>
      </c>
      <c r="AO20" s="14" t="s">
        <v>128</v>
      </c>
      <c r="AP20" s="14" t="s">
        <v>128</v>
      </c>
      <c r="AQ20" s="14" t="s">
        <v>128</v>
      </c>
      <c r="AR20" s="14" t="s">
        <v>128</v>
      </c>
      <c r="AS20" s="14" t="s">
        <v>128</v>
      </c>
      <c r="AT20" s="14" t="s">
        <v>128</v>
      </c>
      <c r="AU20" s="14" t="s">
        <v>128</v>
      </c>
      <c r="AV20" s="14" t="s">
        <v>128</v>
      </c>
      <c r="AW20" s="14" t="s">
        <v>128</v>
      </c>
      <c r="AX20" s="14" t="s">
        <v>128</v>
      </c>
      <c r="AY20" s="14" t="s">
        <v>128</v>
      </c>
      <c r="AZ20" s="13">
        <v>252475</v>
      </c>
      <c r="BA20" s="13">
        <v>284038</v>
      </c>
      <c r="BB20" s="13">
        <v>323749</v>
      </c>
      <c r="BC20" s="13">
        <v>375933</v>
      </c>
      <c r="BD20" s="13">
        <v>484356</v>
      </c>
      <c r="BE20" s="13">
        <v>542665</v>
      </c>
      <c r="BF20" s="13">
        <v>606049</v>
      </c>
      <c r="BG20" s="13">
        <v>3326905</v>
      </c>
      <c r="BH20" s="13">
        <v>3441352</v>
      </c>
      <c r="BI20" s="13">
        <v>3969870</v>
      </c>
      <c r="BJ20" s="13">
        <v>4951247</v>
      </c>
      <c r="BK20" s="36">
        <v>5172265</v>
      </c>
      <c r="BL20" s="13">
        <v>6881538</v>
      </c>
      <c r="BM20" s="13">
        <v>7442406</v>
      </c>
      <c r="BN20" s="53">
        <v>8754689</v>
      </c>
      <c r="BO20" s="53">
        <v>6756813</v>
      </c>
      <c r="BP20" s="53">
        <v>9179519</v>
      </c>
      <c r="BQ20" s="53">
        <v>12128250</v>
      </c>
      <c r="BR20" s="53">
        <v>14557257</v>
      </c>
      <c r="BS20" s="76">
        <v>17498474</v>
      </c>
      <c r="BT20" s="76">
        <v>18524057</v>
      </c>
      <c r="BU20" s="76">
        <v>19906160</v>
      </c>
    </row>
    <row r="21" spans="1:73" ht="12.75">
      <c r="A21" s="5" t="s">
        <v>14</v>
      </c>
      <c r="B21" s="13">
        <v>2</v>
      </c>
      <c r="C21" s="13">
        <v>44</v>
      </c>
      <c r="D21" s="13">
        <v>270</v>
      </c>
      <c r="E21" s="13">
        <v>303</v>
      </c>
      <c r="F21" s="13">
        <v>407</v>
      </c>
      <c r="G21" s="13">
        <v>474</v>
      </c>
      <c r="H21" s="13">
        <v>668</v>
      </c>
      <c r="I21" s="13">
        <v>780</v>
      </c>
      <c r="J21" s="13">
        <v>940</v>
      </c>
      <c r="K21" s="13">
        <v>1118</v>
      </c>
      <c r="L21" s="13">
        <v>1336</v>
      </c>
      <c r="M21" s="13">
        <v>1550</v>
      </c>
      <c r="N21" s="13">
        <v>1802</v>
      </c>
      <c r="O21" s="13">
        <v>2144</v>
      </c>
      <c r="P21" s="13">
        <v>2540</v>
      </c>
      <c r="Q21" s="13">
        <v>3039</v>
      </c>
      <c r="R21" s="13">
        <v>3608</v>
      </c>
      <c r="S21" s="13">
        <v>4236</v>
      </c>
      <c r="T21" s="13">
        <v>4886</v>
      </c>
      <c r="U21" s="13">
        <v>5620</v>
      </c>
      <c r="V21" s="13">
        <v>6487</v>
      </c>
      <c r="W21" s="13">
        <v>7491</v>
      </c>
      <c r="X21" s="13">
        <v>8471</v>
      </c>
      <c r="Y21" s="13">
        <v>9593</v>
      </c>
      <c r="Z21" s="13">
        <v>10625</v>
      </c>
      <c r="AA21" s="13">
        <v>11685</v>
      </c>
      <c r="AB21" s="13">
        <v>12723</v>
      </c>
      <c r="AC21" s="13">
        <v>13895</v>
      </c>
      <c r="AD21" s="13">
        <v>15099</v>
      </c>
      <c r="AE21" s="13">
        <v>16496</v>
      </c>
      <c r="AF21" s="13">
        <v>18244</v>
      </c>
      <c r="AG21" s="13">
        <v>20219</v>
      </c>
      <c r="AH21" s="13">
        <v>23078</v>
      </c>
      <c r="AI21" s="13">
        <v>26826</v>
      </c>
      <c r="AJ21" s="13">
        <v>29030</v>
      </c>
      <c r="AK21" s="13">
        <v>30914</v>
      </c>
      <c r="AL21" s="13">
        <v>34620</v>
      </c>
      <c r="AM21" s="13">
        <v>38460</v>
      </c>
      <c r="AN21" s="13">
        <v>43070</v>
      </c>
      <c r="AO21" s="13">
        <v>48219</v>
      </c>
      <c r="AP21" s="13">
        <v>54609</v>
      </c>
      <c r="AQ21" s="13">
        <v>61710</v>
      </c>
      <c r="AR21" s="13">
        <v>70285</v>
      </c>
      <c r="AS21" s="13">
        <v>81595</v>
      </c>
      <c r="AT21" s="13">
        <v>96980</v>
      </c>
      <c r="AU21" s="13">
        <v>117009</v>
      </c>
      <c r="AV21" s="13">
        <v>141899</v>
      </c>
      <c r="AW21" s="13">
        <v>165334</v>
      </c>
      <c r="AX21" s="13">
        <v>182818</v>
      </c>
      <c r="AY21" s="13">
        <v>209067</v>
      </c>
      <c r="AZ21" s="13">
        <v>243172</v>
      </c>
      <c r="BA21" s="13">
        <v>271307</v>
      </c>
      <c r="BB21" s="13">
        <v>302369</v>
      </c>
      <c r="BC21" s="13">
        <v>345428</v>
      </c>
      <c r="BD21" s="13">
        <v>440151</v>
      </c>
      <c r="BE21" s="13">
        <v>489454</v>
      </c>
      <c r="BF21" s="13">
        <v>544352</v>
      </c>
      <c r="BG21" s="13">
        <v>625990</v>
      </c>
      <c r="BH21" s="13">
        <v>721292</v>
      </c>
      <c r="BI21" s="13">
        <v>846625</v>
      </c>
      <c r="BJ21" s="13">
        <v>996587</v>
      </c>
      <c r="BK21" s="13">
        <v>1161144</v>
      </c>
      <c r="BL21" s="13">
        <v>1355088</v>
      </c>
      <c r="BM21" s="13">
        <v>1603098</v>
      </c>
      <c r="BN21" s="53">
        <v>1852749</v>
      </c>
      <c r="BO21" s="53">
        <v>1853922</v>
      </c>
      <c r="BP21" s="53">
        <v>2156196</v>
      </c>
      <c r="BQ21" s="53">
        <v>2311007</v>
      </c>
      <c r="BR21" s="76">
        <v>2654207</v>
      </c>
      <c r="BS21" s="76">
        <v>2881217</v>
      </c>
      <c r="BT21" s="76">
        <v>1636322</v>
      </c>
      <c r="BU21" s="76">
        <v>1511598</v>
      </c>
    </row>
    <row r="22" spans="1:73" ht="12.75">
      <c r="A22" s="5" t="s">
        <v>12</v>
      </c>
      <c r="B22" s="14" t="s">
        <v>128</v>
      </c>
      <c r="C22" s="15" t="s">
        <v>128</v>
      </c>
      <c r="D22" s="15" t="s">
        <v>128</v>
      </c>
      <c r="E22" s="15" t="s">
        <v>128</v>
      </c>
      <c r="F22" s="15" t="s">
        <v>128</v>
      </c>
      <c r="G22" s="15" t="s">
        <v>128</v>
      </c>
      <c r="H22" s="15" t="s">
        <v>128</v>
      </c>
      <c r="I22" s="15" t="s">
        <v>128</v>
      </c>
      <c r="J22" s="15" t="s">
        <v>128</v>
      </c>
      <c r="K22" s="15" t="s">
        <v>128</v>
      </c>
      <c r="L22" s="15" t="s">
        <v>128</v>
      </c>
      <c r="M22" s="15" t="s">
        <v>128</v>
      </c>
      <c r="N22" s="15" t="s">
        <v>128</v>
      </c>
      <c r="O22" s="15" t="s">
        <v>128</v>
      </c>
      <c r="P22" s="15" t="s">
        <v>128</v>
      </c>
      <c r="Q22" s="15" t="s">
        <v>128</v>
      </c>
      <c r="R22" s="15" t="s">
        <v>128</v>
      </c>
      <c r="S22" s="15" t="s">
        <v>128</v>
      </c>
      <c r="T22" s="15" t="s">
        <v>128</v>
      </c>
      <c r="U22" s="15" t="s">
        <v>128</v>
      </c>
      <c r="V22" s="15" t="s">
        <v>128</v>
      </c>
      <c r="W22" s="15" t="s">
        <v>128</v>
      </c>
      <c r="X22" s="15" t="s">
        <v>128</v>
      </c>
      <c r="Y22" s="15" t="s">
        <v>128</v>
      </c>
      <c r="Z22" s="15" t="s">
        <v>128</v>
      </c>
      <c r="AA22" s="15" t="s">
        <v>128</v>
      </c>
      <c r="AB22" s="15" t="s">
        <v>128</v>
      </c>
      <c r="AC22" s="15" t="s">
        <v>128</v>
      </c>
      <c r="AD22" s="15" t="s">
        <v>128</v>
      </c>
      <c r="AE22" s="15" t="s">
        <v>128</v>
      </c>
      <c r="AF22" s="15" t="s">
        <v>128</v>
      </c>
      <c r="AG22" s="15" t="s">
        <v>128</v>
      </c>
      <c r="AH22" s="15" t="s">
        <v>128</v>
      </c>
      <c r="AI22" s="15" t="s">
        <v>128</v>
      </c>
      <c r="AJ22" s="15" t="s">
        <v>128</v>
      </c>
      <c r="AK22" s="15" t="s">
        <v>128</v>
      </c>
      <c r="AL22" s="15" t="s">
        <v>128</v>
      </c>
      <c r="AM22" s="15" t="s">
        <v>128</v>
      </c>
      <c r="AN22" s="15" t="s">
        <v>128</v>
      </c>
      <c r="AO22" s="15" t="s">
        <v>128</v>
      </c>
      <c r="AP22" s="15" t="s">
        <v>128</v>
      </c>
      <c r="AQ22" s="15" t="s">
        <v>128</v>
      </c>
      <c r="AR22" s="15" t="s">
        <v>128</v>
      </c>
      <c r="AS22" s="15" t="s">
        <v>128</v>
      </c>
      <c r="AT22" s="15" t="s">
        <v>128</v>
      </c>
      <c r="AU22" s="15" t="s">
        <v>128</v>
      </c>
      <c r="AV22" s="15" t="s">
        <v>128</v>
      </c>
      <c r="AW22" s="15" t="s">
        <v>128</v>
      </c>
      <c r="AX22" s="15" t="s">
        <v>128</v>
      </c>
      <c r="AY22" s="15" t="s">
        <v>128</v>
      </c>
      <c r="AZ22" s="15" t="s">
        <v>128</v>
      </c>
      <c r="BA22" s="15" t="s">
        <v>128</v>
      </c>
      <c r="BB22" s="15" t="s">
        <v>128</v>
      </c>
      <c r="BC22" s="15" t="s">
        <v>128</v>
      </c>
      <c r="BD22" s="15" t="s">
        <v>128</v>
      </c>
      <c r="BE22" s="15" t="s">
        <v>128</v>
      </c>
      <c r="BF22" s="15" t="s">
        <v>128</v>
      </c>
      <c r="BG22" s="14">
        <v>170.1</v>
      </c>
      <c r="BH22" s="14">
        <v>461.2</v>
      </c>
      <c r="BI22" s="14">
        <v>804</v>
      </c>
      <c r="BJ22" s="14">
        <v>1255</v>
      </c>
      <c r="BK22" s="14">
        <v>1773</v>
      </c>
      <c r="BL22" s="14">
        <v>2483</v>
      </c>
      <c r="BM22" s="14">
        <v>3287</v>
      </c>
      <c r="BN22" s="14">
        <v>4295</v>
      </c>
      <c r="BO22" s="14">
        <v>5717</v>
      </c>
      <c r="BP22" s="14">
        <v>7350</v>
      </c>
      <c r="BQ22" s="14">
        <f>5624+4886</f>
        <v>10510</v>
      </c>
      <c r="BR22" s="14">
        <f>6526+5428</f>
        <v>11954</v>
      </c>
      <c r="BS22" s="14">
        <f>7396+6421</f>
        <v>13817</v>
      </c>
      <c r="BT22" s="14">
        <f>6453+8163</f>
        <v>14616</v>
      </c>
      <c r="BU22" s="14">
        <f>8924+6616</f>
        <v>15540</v>
      </c>
    </row>
    <row r="23" spans="1:73" ht="12.75">
      <c r="A23" s="41" t="s">
        <v>132</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53"/>
      <c r="BO23" s="53"/>
      <c r="BP23" s="53"/>
      <c r="BQ23" s="53"/>
      <c r="BR23" s="53"/>
      <c r="BS23" s="76"/>
      <c r="BT23" s="76"/>
      <c r="BU23" s="76"/>
    </row>
    <row r="24" spans="1:73" ht="12.75">
      <c r="A24" s="5" t="s">
        <v>13</v>
      </c>
      <c r="B24" s="15" t="s">
        <v>128</v>
      </c>
      <c r="C24" s="14" t="s">
        <v>128</v>
      </c>
      <c r="D24" s="14" t="s">
        <v>128</v>
      </c>
      <c r="E24" s="14" t="s">
        <v>128</v>
      </c>
      <c r="F24" s="14" t="s">
        <v>128</v>
      </c>
      <c r="G24" s="14" t="s">
        <v>128</v>
      </c>
      <c r="H24" s="14" t="s">
        <v>128</v>
      </c>
      <c r="I24" s="14" t="s">
        <v>128</v>
      </c>
      <c r="J24" s="14" t="s">
        <v>128</v>
      </c>
      <c r="K24" s="14" t="s">
        <v>128</v>
      </c>
      <c r="L24" s="14" t="s">
        <v>128</v>
      </c>
      <c r="M24" s="14" t="s">
        <v>128</v>
      </c>
      <c r="N24" s="14" t="s">
        <v>128</v>
      </c>
      <c r="O24" s="14" t="s">
        <v>128</v>
      </c>
      <c r="P24" s="14" t="s">
        <v>128</v>
      </c>
      <c r="Q24" s="14" t="s">
        <v>128</v>
      </c>
      <c r="R24" s="14" t="s">
        <v>128</v>
      </c>
      <c r="S24" s="14" t="s">
        <v>128</v>
      </c>
      <c r="T24" s="14" t="s">
        <v>128</v>
      </c>
      <c r="U24" s="14" t="s">
        <v>128</v>
      </c>
      <c r="V24" s="14" t="s">
        <v>128</v>
      </c>
      <c r="W24" s="14" t="s">
        <v>128</v>
      </c>
      <c r="X24" s="14" t="s">
        <v>128</v>
      </c>
      <c r="Y24" s="14" t="s">
        <v>128</v>
      </c>
      <c r="Z24" s="14" t="s">
        <v>128</v>
      </c>
      <c r="AA24" s="14" t="s">
        <v>128</v>
      </c>
      <c r="AB24" s="14" t="s">
        <v>128</v>
      </c>
      <c r="AC24" s="14" t="s">
        <v>128</v>
      </c>
      <c r="AD24" s="14" t="s">
        <v>128</v>
      </c>
      <c r="AE24" s="14" t="s">
        <v>128</v>
      </c>
      <c r="AF24" s="14" t="s">
        <v>128</v>
      </c>
      <c r="AG24" s="14" t="s">
        <v>128</v>
      </c>
      <c r="AH24" s="14" t="s">
        <v>128</v>
      </c>
      <c r="AI24" s="14" t="s">
        <v>128</v>
      </c>
      <c r="AJ24" s="14" t="s">
        <v>128</v>
      </c>
      <c r="AK24" s="14" t="s">
        <v>128</v>
      </c>
      <c r="AL24" s="14" t="s">
        <v>128</v>
      </c>
      <c r="AM24" s="14" t="s">
        <v>128</v>
      </c>
      <c r="AN24" s="14" t="s">
        <v>128</v>
      </c>
      <c r="AO24" s="14" t="s">
        <v>128</v>
      </c>
      <c r="AP24" s="14" t="s">
        <v>128</v>
      </c>
      <c r="AQ24" s="14" t="s">
        <v>128</v>
      </c>
      <c r="AR24" s="14" t="s">
        <v>128</v>
      </c>
      <c r="AS24" s="14" t="s">
        <v>128</v>
      </c>
      <c r="AT24" s="14" t="s">
        <v>128</v>
      </c>
      <c r="AU24" s="14" t="s">
        <v>128</v>
      </c>
      <c r="AV24" s="14" t="s">
        <v>128</v>
      </c>
      <c r="AW24" s="14" t="s">
        <v>128</v>
      </c>
      <c r="AX24" s="14" t="s">
        <v>128</v>
      </c>
      <c r="AY24" s="14" t="s">
        <v>128</v>
      </c>
      <c r="AZ24" s="13">
        <v>382509</v>
      </c>
      <c r="BA24" s="13">
        <v>364921</v>
      </c>
      <c r="BB24" s="13">
        <v>404719</v>
      </c>
      <c r="BC24" s="13">
        <v>458229</v>
      </c>
      <c r="BD24" s="13">
        <v>543593</v>
      </c>
      <c r="BE24" s="13">
        <v>751418</v>
      </c>
      <c r="BF24" s="13">
        <v>1286344</v>
      </c>
      <c r="BG24" s="13">
        <v>3573333</v>
      </c>
      <c r="BH24" s="13">
        <v>3850633</v>
      </c>
      <c r="BI24" s="13">
        <v>4322105</v>
      </c>
      <c r="BJ24" s="13">
        <v>5621250</v>
      </c>
      <c r="BK24" s="13">
        <v>6986291</v>
      </c>
      <c r="BL24" s="13">
        <v>9737540</v>
      </c>
      <c r="BM24" s="13">
        <v>11242259</v>
      </c>
      <c r="BN24" s="53">
        <v>12885067</v>
      </c>
      <c r="BO24" s="53">
        <v>12896960</v>
      </c>
      <c r="BP24" s="53">
        <v>16133091</v>
      </c>
      <c r="BQ24" s="53">
        <v>14237044</v>
      </c>
      <c r="BR24" s="53">
        <v>16195237</v>
      </c>
      <c r="BS24" s="76">
        <v>15886782</v>
      </c>
      <c r="BT24" s="76">
        <v>14829937</v>
      </c>
      <c r="BU24" s="76">
        <f>BU16-BU20</f>
        <v>14551366</v>
      </c>
    </row>
    <row r="25" spans="1:73" ht="12.75">
      <c r="A25" s="5" t="s">
        <v>14</v>
      </c>
      <c r="B25" s="13">
        <v>29</v>
      </c>
      <c r="C25" s="13">
        <v>189</v>
      </c>
      <c r="D25" s="13">
        <v>461</v>
      </c>
      <c r="E25" s="13">
        <v>489</v>
      </c>
      <c r="F25" s="13">
        <v>603</v>
      </c>
      <c r="G25" s="13">
        <v>878</v>
      </c>
      <c r="H25" s="13">
        <v>1007</v>
      </c>
      <c r="I25" s="13">
        <v>1270</v>
      </c>
      <c r="J25" s="13">
        <v>1261</v>
      </c>
      <c r="K25" s="13">
        <v>1475</v>
      </c>
      <c r="L25" s="13">
        <v>1618</v>
      </c>
      <c r="M25" s="13">
        <v>1731</v>
      </c>
      <c r="N25" s="13">
        <v>2118</v>
      </c>
      <c r="O25" s="13">
        <v>2645</v>
      </c>
      <c r="P25" s="13">
        <v>2892</v>
      </c>
      <c r="Q25" s="13">
        <v>3802</v>
      </c>
      <c r="R25" s="13">
        <v>4089</v>
      </c>
      <c r="S25" s="13">
        <v>4348</v>
      </c>
      <c r="T25" s="13">
        <v>4356</v>
      </c>
      <c r="U25" s="13">
        <v>4440</v>
      </c>
      <c r="V25" s="13">
        <v>4444</v>
      </c>
      <c r="W25" s="13">
        <v>4736</v>
      </c>
      <c r="X25" s="13">
        <v>5026</v>
      </c>
      <c r="Y25" s="13">
        <v>6245</v>
      </c>
      <c r="Z25" s="13">
        <v>8017</v>
      </c>
      <c r="AA25" s="13">
        <v>9024</v>
      </c>
      <c r="AB25" s="13">
        <v>9707</v>
      </c>
      <c r="AC25" s="13">
        <v>11005</v>
      </c>
      <c r="AD25" s="13">
        <v>13306</v>
      </c>
      <c r="AE25" s="13">
        <v>16559</v>
      </c>
      <c r="AF25" s="13">
        <v>20575</v>
      </c>
      <c r="AG25" s="13">
        <v>22972</v>
      </c>
      <c r="AH25" s="13">
        <v>23760</v>
      </c>
      <c r="AI25" s="13">
        <v>25993</v>
      </c>
      <c r="AJ25" s="13">
        <v>32913</v>
      </c>
      <c r="AK25" s="13">
        <v>37438</v>
      </c>
      <c r="AL25" s="13">
        <v>41092</v>
      </c>
      <c r="AM25" s="13">
        <v>44995</v>
      </c>
      <c r="AN25" s="13">
        <v>48418</v>
      </c>
      <c r="AO25" s="13">
        <v>52675</v>
      </c>
      <c r="AP25" s="13">
        <v>68491</v>
      </c>
      <c r="AQ25" s="13">
        <v>91902</v>
      </c>
      <c r="AR25" s="13">
        <v>107539</v>
      </c>
      <c r="AS25" s="13">
        <v>135489</v>
      </c>
      <c r="AT25" s="13">
        <v>197259</v>
      </c>
      <c r="AU25" s="13">
        <v>268107</v>
      </c>
      <c r="AV25" s="13">
        <v>345174</v>
      </c>
      <c r="AW25" s="13">
        <v>404531</v>
      </c>
      <c r="AX25" s="13">
        <v>398415</v>
      </c>
      <c r="AY25" s="13">
        <v>382360</v>
      </c>
      <c r="AZ25" s="13">
        <v>347834</v>
      </c>
      <c r="BA25" s="13">
        <v>336807</v>
      </c>
      <c r="BB25" s="13">
        <v>324780</v>
      </c>
      <c r="BC25" s="13">
        <v>369651</v>
      </c>
      <c r="BD25" s="13">
        <v>452123</v>
      </c>
      <c r="BE25" s="13">
        <v>639458</v>
      </c>
      <c r="BF25" s="13">
        <v>1045227</v>
      </c>
      <c r="BG25" s="13">
        <v>1459216</v>
      </c>
      <c r="BH25" s="13">
        <v>1643604</v>
      </c>
      <c r="BI25" s="13">
        <v>1721610</v>
      </c>
      <c r="BJ25" s="13">
        <v>1905619</v>
      </c>
      <c r="BK25" s="13">
        <v>2020854</v>
      </c>
      <c r="BL25" s="13">
        <v>2159564</v>
      </c>
      <c r="BM25" s="13">
        <v>2182402</v>
      </c>
      <c r="BN25" s="53">
        <v>2224486</v>
      </c>
      <c r="BO25" s="53">
        <v>2737542</v>
      </c>
      <c r="BP25" s="53">
        <v>2670126</v>
      </c>
      <c r="BQ25" s="53">
        <v>2847433</v>
      </c>
      <c r="BR25" s="76">
        <v>2960369</v>
      </c>
      <c r="BS25" s="76">
        <f>BS17-BS21</f>
        <v>2933047</v>
      </c>
      <c r="BT25" s="76">
        <f>BT17-BT21</f>
        <v>1554300</v>
      </c>
      <c r="BU25" s="76">
        <f>BU17-BU21</f>
        <v>1562727</v>
      </c>
    </row>
    <row r="26" spans="1:73" ht="13.5" thickBot="1">
      <c r="A26" s="24" t="s">
        <v>12</v>
      </c>
      <c r="B26" s="26" t="s">
        <v>128</v>
      </c>
      <c r="C26" s="25" t="s">
        <v>128</v>
      </c>
      <c r="D26" s="25" t="s">
        <v>128</v>
      </c>
      <c r="E26" s="25" t="s">
        <v>128</v>
      </c>
      <c r="F26" s="25" t="s">
        <v>128</v>
      </c>
      <c r="G26" s="25" t="s">
        <v>128</v>
      </c>
      <c r="H26" s="25" t="s">
        <v>128</v>
      </c>
      <c r="I26" s="25" t="s">
        <v>128</v>
      </c>
      <c r="J26" s="25" t="s">
        <v>128</v>
      </c>
      <c r="K26" s="25" t="s">
        <v>128</v>
      </c>
      <c r="L26" s="25" t="s">
        <v>128</v>
      </c>
      <c r="M26" s="25" t="s">
        <v>128</v>
      </c>
      <c r="N26" s="25" t="s">
        <v>128</v>
      </c>
      <c r="O26" s="25" t="s">
        <v>128</v>
      </c>
      <c r="P26" s="25" t="s">
        <v>128</v>
      </c>
      <c r="Q26" s="25" t="s">
        <v>128</v>
      </c>
      <c r="R26" s="25" t="s">
        <v>128</v>
      </c>
      <c r="S26" s="25" t="s">
        <v>128</v>
      </c>
      <c r="T26" s="25" t="s">
        <v>128</v>
      </c>
      <c r="U26" s="25" t="s">
        <v>128</v>
      </c>
      <c r="V26" s="25" t="s">
        <v>128</v>
      </c>
      <c r="W26" s="25" t="s">
        <v>128</v>
      </c>
      <c r="X26" s="25" t="s">
        <v>128</v>
      </c>
      <c r="Y26" s="25" t="s">
        <v>128</v>
      </c>
      <c r="Z26" s="25" t="s">
        <v>128</v>
      </c>
      <c r="AA26" s="25" t="s">
        <v>128</v>
      </c>
      <c r="AB26" s="25" t="s">
        <v>128</v>
      </c>
      <c r="AC26" s="25" t="s">
        <v>128</v>
      </c>
      <c r="AD26" s="25" t="s">
        <v>128</v>
      </c>
      <c r="AE26" s="25" t="s">
        <v>128</v>
      </c>
      <c r="AF26" s="25" t="s">
        <v>128</v>
      </c>
      <c r="AG26" s="25" t="s">
        <v>128</v>
      </c>
      <c r="AH26" s="25" t="s">
        <v>128</v>
      </c>
      <c r="AI26" s="25" t="s">
        <v>128</v>
      </c>
      <c r="AJ26" s="25" t="s">
        <v>128</v>
      </c>
      <c r="AK26" s="25" t="s">
        <v>128</v>
      </c>
      <c r="AL26" s="25" t="s">
        <v>128</v>
      </c>
      <c r="AM26" s="25" t="s">
        <v>128</v>
      </c>
      <c r="AN26" s="25" t="s">
        <v>128</v>
      </c>
      <c r="AO26" s="25" t="s">
        <v>128</v>
      </c>
      <c r="AP26" s="25" t="s">
        <v>128</v>
      </c>
      <c r="AQ26" s="25" t="s">
        <v>128</v>
      </c>
      <c r="AR26" s="25" t="s">
        <v>128</v>
      </c>
      <c r="AS26" s="25" t="s">
        <v>128</v>
      </c>
      <c r="AT26" s="25" t="s">
        <v>128</v>
      </c>
      <c r="AU26" s="25" t="s">
        <v>128</v>
      </c>
      <c r="AV26" s="25" t="s">
        <v>128</v>
      </c>
      <c r="AW26" s="25" t="s">
        <v>128</v>
      </c>
      <c r="AX26" s="25" t="s">
        <v>128</v>
      </c>
      <c r="AY26" s="25" t="s">
        <v>128</v>
      </c>
      <c r="AZ26" s="25" t="s">
        <v>128</v>
      </c>
      <c r="BA26" s="25" t="s">
        <v>128</v>
      </c>
      <c r="BB26" s="25" t="s">
        <v>128</v>
      </c>
      <c r="BC26" s="25" t="s">
        <v>128</v>
      </c>
      <c r="BD26" s="25" t="s">
        <v>128</v>
      </c>
      <c r="BE26" s="25" t="s">
        <v>128</v>
      </c>
      <c r="BF26" s="25" t="s">
        <v>128</v>
      </c>
      <c r="BG26" s="26">
        <v>2509.1</v>
      </c>
      <c r="BH26" s="26">
        <v>2912.2</v>
      </c>
      <c r="BI26" s="26">
        <v>3375.4</v>
      </c>
      <c r="BJ26" s="26">
        <v>4387</v>
      </c>
      <c r="BK26" s="26">
        <v>5857</v>
      </c>
      <c r="BL26" s="26">
        <v>7424</v>
      </c>
      <c r="BM26" s="26">
        <v>9426</v>
      </c>
      <c r="BN26" s="26">
        <v>10672</v>
      </c>
      <c r="BO26" s="26">
        <v>12052</v>
      </c>
      <c r="BP26" s="26">
        <v>14180</v>
      </c>
      <c r="BQ26" s="26">
        <v>12119</v>
      </c>
      <c r="BR26" s="26">
        <f>BR18-BR22</f>
        <v>13660</v>
      </c>
      <c r="BS26" s="26">
        <f>BS18-BS22</f>
        <v>12391</v>
      </c>
      <c r="BT26" s="26">
        <f>BT18-BT22</f>
        <v>11687</v>
      </c>
      <c r="BU26" s="26">
        <f>BU18-BU22</f>
        <v>10994</v>
      </c>
    </row>
    <row r="27" spans="1:69" s="29" customFormat="1" ht="12.75">
      <c r="A27" s="30" t="s">
        <v>20</v>
      </c>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O27" s="72"/>
      <c r="BP27" s="73"/>
      <c r="BQ27" s="32"/>
    </row>
    <row r="28" spans="1:72" ht="31.5" customHeight="1">
      <c r="A28" s="80" t="s">
        <v>168</v>
      </c>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row>
    <row r="29" spans="1:72" ht="12.75">
      <c r="A29" s="80" t="s">
        <v>131</v>
      </c>
      <c r="B29" s="80"/>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row>
    <row r="30" spans="1:72" ht="12.75">
      <c r="A30" s="81" t="s">
        <v>130</v>
      </c>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row>
    <row r="31" spans="1:72" ht="12.75">
      <c r="A31" s="81" t="s">
        <v>174</v>
      </c>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row>
    <row r="32" spans="1:67" ht="12.75">
      <c r="A32" s="12"/>
      <c r="BM32" s="9"/>
      <c r="BN32" s="9"/>
      <c r="BO32" s="9"/>
    </row>
  </sheetData>
  <sheetProtection/>
  <mergeCells count="4">
    <mergeCell ref="A28:BT28"/>
    <mergeCell ref="A29:BT29"/>
    <mergeCell ref="A30:BT30"/>
    <mergeCell ref="A31:BT31"/>
  </mergeCells>
  <printOptions/>
  <pageMargins left="0.25" right="0.25" top="0.75" bottom="0.75" header="0.3" footer="0.3"/>
  <pageSetup fitToHeight="1" fitToWidth="1" horizontalDpi="600" verticalDpi="600" orientation="landscape"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1:BV31"/>
  <sheetViews>
    <sheetView view="pageBreakPreview" zoomScale="60" zoomScalePageLayoutView="0" workbookViewId="0" topLeftCell="A1">
      <pane xSplit="1" ySplit="2" topLeftCell="BN3" activePane="bottomRight" state="frozen"/>
      <selection pane="topLeft" activeCell="BR25" sqref="BR25"/>
      <selection pane="topRight" activeCell="BR25" sqref="BR25"/>
      <selection pane="bottomLeft" activeCell="BR25" sqref="BR25"/>
      <selection pane="bottomRight" activeCell="BT22" sqref="BT22"/>
    </sheetView>
  </sheetViews>
  <sheetFormatPr defaultColWidth="9.33203125" defaultRowHeight="12.75"/>
  <cols>
    <col min="1" max="1" width="55.5" style="0" customWidth="1"/>
    <col min="2" max="64" width="15.83203125" style="0" hidden="1" customWidth="1"/>
    <col min="65" max="65" width="15.83203125" style="61" hidden="1" customWidth="1"/>
    <col min="66" max="67" width="14.16015625" style="0" bestFit="1" customWidth="1"/>
    <col min="68" max="69" width="14.16015625" style="67" bestFit="1" customWidth="1"/>
    <col min="70" max="70" width="13.83203125" style="0" bestFit="1" customWidth="1"/>
    <col min="71" max="71" width="14.16015625" style="0" customWidth="1"/>
    <col min="72" max="72" width="13.83203125" style="0" bestFit="1" customWidth="1"/>
    <col min="73" max="73" width="14.33203125" style="0" customWidth="1"/>
  </cols>
  <sheetData>
    <row r="1" spans="1:65" ht="15" thickBot="1">
      <c r="A1" s="1" t="s">
        <v>115</v>
      </c>
      <c r="BM1" s="58"/>
    </row>
    <row r="2" spans="1:73" s="9" customFormat="1" ht="14.25" thickBot="1">
      <c r="A2" s="11" t="s">
        <v>16</v>
      </c>
      <c r="B2" s="6" t="s">
        <v>21</v>
      </c>
      <c r="C2" s="6" t="s">
        <v>22</v>
      </c>
      <c r="D2" s="6" t="s">
        <v>23</v>
      </c>
      <c r="E2" s="6" t="s">
        <v>24</v>
      </c>
      <c r="F2" s="6" t="s">
        <v>25</v>
      </c>
      <c r="G2" s="6" t="s">
        <v>26</v>
      </c>
      <c r="H2" s="6" t="s">
        <v>27</v>
      </c>
      <c r="I2" s="6" t="s">
        <v>28</v>
      </c>
      <c r="J2" s="6" t="s">
        <v>29</v>
      </c>
      <c r="K2" s="6" t="s">
        <v>30</v>
      </c>
      <c r="L2" s="6" t="s">
        <v>31</v>
      </c>
      <c r="M2" s="6" t="s">
        <v>32</v>
      </c>
      <c r="N2" s="6" t="s">
        <v>33</v>
      </c>
      <c r="O2" s="6" t="s">
        <v>34</v>
      </c>
      <c r="P2" s="6" t="s">
        <v>35</v>
      </c>
      <c r="Q2" s="6" t="s">
        <v>36</v>
      </c>
      <c r="R2" s="6" t="s">
        <v>37</v>
      </c>
      <c r="S2" s="6" t="s">
        <v>38</v>
      </c>
      <c r="T2" s="6" t="s">
        <v>39</v>
      </c>
      <c r="U2" s="6" t="s">
        <v>40</v>
      </c>
      <c r="V2" s="6" t="s">
        <v>41</v>
      </c>
      <c r="W2" s="6" t="s">
        <v>42</v>
      </c>
      <c r="X2" s="6" t="s">
        <v>43</v>
      </c>
      <c r="Y2" s="6" t="s">
        <v>44</v>
      </c>
      <c r="Z2" s="6" t="s">
        <v>45</v>
      </c>
      <c r="AA2" s="6" t="s">
        <v>46</v>
      </c>
      <c r="AB2" s="6" t="s">
        <v>47</v>
      </c>
      <c r="AC2" s="6" t="s">
        <v>48</v>
      </c>
      <c r="AD2" s="6" t="s">
        <v>49</v>
      </c>
      <c r="AE2" s="6" t="s">
        <v>50</v>
      </c>
      <c r="AF2" s="6" t="s">
        <v>51</v>
      </c>
      <c r="AG2" s="6" t="s">
        <v>52</v>
      </c>
      <c r="AH2" s="6" t="s">
        <v>53</v>
      </c>
      <c r="AI2" s="6" t="s">
        <v>54</v>
      </c>
      <c r="AJ2" s="6" t="s">
        <v>55</v>
      </c>
      <c r="AK2" s="6" t="s">
        <v>56</v>
      </c>
      <c r="AL2" s="6" t="s">
        <v>57</v>
      </c>
      <c r="AM2" s="6" t="s">
        <v>58</v>
      </c>
      <c r="AN2" s="6" t="s">
        <v>59</v>
      </c>
      <c r="AO2" s="6" t="s">
        <v>60</v>
      </c>
      <c r="AP2" s="6" t="s">
        <v>61</v>
      </c>
      <c r="AQ2" s="6" t="s">
        <v>62</v>
      </c>
      <c r="AR2" s="6" t="s">
        <v>63</v>
      </c>
      <c r="AS2" s="6" t="s">
        <v>64</v>
      </c>
      <c r="AT2" s="6" t="s">
        <v>65</v>
      </c>
      <c r="AU2" s="6" t="s">
        <v>66</v>
      </c>
      <c r="AV2" s="6" t="s">
        <v>67</v>
      </c>
      <c r="AW2" s="6" t="s">
        <v>68</v>
      </c>
      <c r="AX2" s="6" t="s">
        <v>69</v>
      </c>
      <c r="AY2" s="6" t="s">
        <v>70</v>
      </c>
      <c r="AZ2" s="6" t="s">
        <v>71</v>
      </c>
      <c r="BA2" s="6" t="s">
        <v>72</v>
      </c>
      <c r="BB2" s="6" t="s">
        <v>73</v>
      </c>
      <c r="BC2" s="6" t="s">
        <v>74</v>
      </c>
      <c r="BD2" s="6" t="s">
        <v>75</v>
      </c>
      <c r="BE2" s="6" t="s">
        <v>76</v>
      </c>
      <c r="BF2" s="6" t="s">
        <v>77</v>
      </c>
      <c r="BG2" s="6" t="s">
        <v>116</v>
      </c>
      <c r="BH2" s="6" t="s">
        <v>78</v>
      </c>
      <c r="BI2" s="6" t="s">
        <v>79</v>
      </c>
      <c r="BJ2" s="6" t="s">
        <v>80</v>
      </c>
      <c r="BK2" s="6" t="s">
        <v>81</v>
      </c>
      <c r="BL2" s="6" t="s">
        <v>136</v>
      </c>
      <c r="BM2" s="6" t="s">
        <v>155</v>
      </c>
      <c r="BN2" s="6" t="s">
        <v>159</v>
      </c>
      <c r="BO2" s="6" t="s">
        <v>164</v>
      </c>
      <c r="BP2" s="6" t="s">
        <v>166</v>
      </c>
      <c r="BQ2" s="6" t="s">
        <v>169</v>
      </c>
      <c r="BR2" s="6" t="s">
        <v>170</v>
      </c>
      <c r="BS2" s="6" t="s">
        <v>171</v>
      </c>
      <c r="BT2" s="68" t="s">
        <v>172</v>
      </c>
      <c r="BU2" s="68" t="s">
        <v>173</v>
      </c>
    </row>
    <row r="3" spans="1:73" s="9" customFormat="1" ht="15">
      <c r="A3" s="4" t="s">
        <v>147</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37"/>
      <c r="BK3" s="37"/>
      <c r="BL3" s="37"/>
      <c r="BM3" s="57"/>
      <c r="BN3" s="57"/>
      <c r="BO3" s="57"/>
      <c r="BP3" s="57"/>
      <c r="BQ3" s="57"/>
      <c r="BR3" s="57"/>
      <c r="BS3" s="57"/>
      <c r="BT3" s="57"/>
      <c r="BU3" s="57"/>
    </row>
    <row r="4" spans="1:73" s="9" customFormat="1" ht="12.75">
      <c r="A4" s="5" t="s">
        <v>13</v>
      </c>
      <c r="B4" s="15" t="s">
        <v>128</v>
      </c>
      <c r="C4" s="14" t="s">
        <v>128</v>
      </c>
      <c r="D4" s="14" t="s">
        <v>128</v>
      </c>
      <c r="E4" s="14" t="s">
        <v>128</v>
      </c>
      <c r="F4" s="14" t="s">
        <v>128</v>
      </c>
      <c r="G4" s="14" t="s">
        <v>128</v>
      </c>
      <c r="H4" s="14" t="s">
        <v>128</v>
      </c>
      <c r="I4" s="14" t="s">
        <v>128</v>
      </c>
      <c r="J4" s="14" t="s">
        <v>128</v>
      </c>
      <c r="K4" s="14" t="s">
        <v>128</v>
      </c>
      <c r="L4" s="14" t="s">
        <v>128</v>
      </c>
      <c r="M4" s="14" t="s">
        <v>128</v>
      </c>
      <c r="N4" s="14" t="s">
        <v>128</v>
      </c>
      <c r="O4" s="14" t="s">
        <v>128</v>
      </c>
      <c r="P4" s="14" t="s">
        <v>128</v>
      </c>
      <c r="Q4" s="14" t="s">
        <v>128</v>
      </c>
      <c r="R4" s="14" t="s">
        <v>128</v>
      </c>
      <c r="S4" s="14" t="s">
        <v>128</v>
      </c>
      <c r="T4" s="14" t="s">
        <v>128</v>
      </c>
      <c r="U4" s="14" t="s">
        <v>128</v>
      </c>
      <c r="V4" s="14" t="s">
        <v>128</v>
      </c>
      <c r="W4" s="14" t="s">
        <v>128</v>
      </c>
      <c r="X4" s="14" t="s">
        <v>128</v>
      </c>
      <c r="Y4" s="14" t="s">
        <v>128</v>
      </c>
      <c r="Z4" s="14" t="s">
        <v>128</v>
      </c>
      <c r="AA4" s="14" t="s">
        <v>128</v>
      </c>
      <c r="AB4" s="14" t="s">
        <v>128</v>
      </c>
      <c r="AC4" s="14" t="s">
        <v>128</v>
      </c>
      <c r="AD4" s="14" t="s">
        <v>128</v>
      </c>
      <c r="AE4" s="14" t="s">
        <v>128</v>
      </c>
      <c r="AF4" s="14" t="s">
        <v>128</v>
      </c>
      <c r="AG4" s="14" t="s">
        <v>128</v>
      </c>
      <c r="AH4" s="14" t="s">
        <v>128</v>
      </c>
      <c r="AI4" s="14" t="s">
        <v>128</v>
      </c>
      <c r="AJ4" s="14" t="s">
        <v>128</v>
      </c>
      <c r="AK4" s="14" t="s">
        <v>128</v>
      </c>
      <c r="AL4" s="14" t="s">
        <v>128</v>
      </c>
      <c r="AM4" s="14" t="s">
        <v>128</v>
      </c>
      <c r="AN4" s="14" t="s">
        <v>128</v>
      </c>
      <c r="AO4" s="14" t="s">
        <v>128</v>
      </c>
      <c r="AP4" s="14" t="s">
        <v>128</v>
      </c>
      <c r="AQ4" s="14" t="s">
        <v>128</v>
      </c>
      <c r="AR4" s="14" t="s">
        <v>128</v>
      </c>
      <c r="AS4" s="14" t="s">
        <v>128</v>
      </c>
      <c r="AT4" s="14" t="s">
        <v>128</v>
      </c>
      <c r="AU4" s="14" t="s">
        <v>128</v>
      </c>
      <c r="AV4" s="14" t="s">
        <v>128</v>
      </c>
      <c r="AW4" s="14" t="s">
        <v>128</v>
      </c>
      <c r="AX4" s="14" t="s">
        <v>128</v>
      </c>
      <c r="AY4" s="14" t="s">
        <v>128</v>
      </c>
      <c r="AZ4" s="13">
        <v>932220</v>
      </c>
      <c r="BA4" s="13">
        <v>1144801</v>
      </c>
      <c r="BB4" s="13">
        <v>1634104</v>
      </c>
      <c r="BC4" s="13">
        <v>2284217</v>
      </c>
      <c r="BD4" s="13">
        <v>2750725</v>
      </c>
      <c r="BE4" s="13">
        <v>3707579</v>
      </c>
      <c r="BF4" s="13">
        <v>4060827</v>
      </c>
      <c r="BG4" s="13">
        <v>7489227</v>
      </c>
      <c r="BH4" s="13">
        <v>9736054</v>
      </c>
      <c r="BI4" s="13">
        <v>12684370</v>
      </c>
      <c r="BJ4" s="37">
        <v>17133935</v>
      </c>
      <c r="BK4" s="37">
        <v>19451406</v>
      </c>
      <c r="BL4" s="37">
        <v>23745502</v>
      </c>
      <c r="BM4" s="57">
        <v>26724399</v>
      </c>
      <c r="BN4" s="57">
        <v>28107844</v>
      </c>
      <c r="BO4" s="57">
        <v>27524666</v>
      </c>
      <c r="BP4" s="57">
        <v>29629823</v>
      </c>
      <c r="BQ4" s="57">
        <v>30490371</v>
      </c>
      <c r="BR4" s="57">
        <v>26404112</v>
      </c>
      <c r="BS4" s="57">
        <v>25243794</v>
      </c>
      <c r="BT4" s="57">
        <v>28150725</v>
      </c>
      <c r="BU4" s="57">
        <v>35060015</v>
      </c>
    </row>
    <row r="5" spans="1:73" s="9" customFormat="1" ht="12.75">
      <c r="A5" s="5" t="s">
        <v>14</v>
      </c>
      <c r="B5" s="13">
        <v>12</v>
      </c>
      <c r="C5" s="13">
        <v>167</v>
      </c>
      <c r="D5" s="13">
        <v>321</v>
      </c>
      <c r="E5" s="13">
        <v>445</v>
      </c>
      <c r="F5" s="13">
        <v>1198</v>
      </c>
      <c r="G5" s="13">
        <v>2145</v>
      </c>
      <c r="H5" s="13">
        <v>2694</v>
      </c>
      <c r="I5" s="13">
        <v>2645</v>
      </c>
      <c r="J5" s="13">
        <v>2825</v>
      </c>
      <c r="K5" s="13">
        <v>3735</v>
      </c>
      <c r="L5" s="13">
        <v>4164</v>
      </c>
      <c r="M5" s="13">
        <v>4364</v>
      </c>
      <c r="N5" s="13">
        <v>5151</v>
      </c>
      <c r="O5" s="13">
        <v>6613</v>
      </c>
      <c r="P5" s="13">
        <v>7938</v>
      </c>
      <c r="Q5" s="13">
        <v>9065</v>
      </c>
      <c r="R5" s="13">
        <v>9499</v>
      </c>
      <c r="S5" s="13">
        <v>10590</v>
      </c>
      <c r="T5" s="13">
        <v>9935</v>
      </c>
      <c r="U5" s="13">
        <v>13624</v>
      </c>
      <c r="V5" s="13">
        <v>15849</v>
      </c>
      <c r="W5" s="13">
        <v>15653</v>
      </c>
      <c r="X5" s="13">
        <v>16290</v>
      </c>
      <c r="Y5" s="13">
        <v>22510</v>
      </c>
      <c r="Z5" s="13">
        <v>27003</v>
      </c>
      <c r="AA5" s="13">
        <v>28250</v>
      </c>
      <c r="AB5" s="13">
        <v>28105</v>
      </c>
      <c r="AC5" s="13">
        <v>37486</v>
      </c>
      <c r="AD5" s="13">
        <v>44827</v>
      </c>
      <c r="AE5" s="13">
        <v>60965</v>
      </c>
      <c r="AF5" s="13">
        <v>79244</v>
      </c>
      <c r="AG5" s="13">
        <v>86522</v>
      </c>
      <c r="AH5" s="13">
        <v>85624</v>
      </c>
      <c r="AI5" s="13">
        <v>93353</v>
      </c>
      <c r="AJ5" s="13">
        <v>102597</v>
      </c>
      <c r="AK5" s="13">
        <v>119689</v>
      </c>
      <c r="AL5" s="13">
        <v>140255</v>
      </c>
      <c r="AM5" s="13">
        <v>167642</v>
      </c>
      <c r="AN5" s="13">
        <v>196910</v>
      </c>
      <c r="AO5" s="13">
        <v>259599</v>
      </c>
      <c r="AP5" s="13">
        <v>317965</v>
      </c>
      <c r="AQ5" s="13">
        <v>309156</v>
      </c>
      <c r="AR5" s="13">
        <v>374786</v>
      </c>
      <c r="AS5" s="13">
        <v>568312</v>
      </c>
      <c r="AT5" s="13">
        <v>790967</v>
      </c>
      <c r="AU5" s="13">
        <v>1012843</v>
      </c>
      <c r="AV5" s="13">
        <v>736279</v>
      </c>
      <c r="AW5" s="13">
        <v>659395</v>
      </c>
      <c r="AX5" s="13">
        <v>896114</v>
      </c>
      <c r="AY5" s="13">
        <v>816422</v>
      </c>
      <c r="AZ5" s="13">
        <v>891806</v>
      </c>
      <c r="BA5" s="13">
        <v>1085874</v>
      </c>
      <c r="BB5" s="13">
        <v>1555242</v>
      </c>
      <c r="BC5" s="13">
        <v>2064866</v>
      </c>
      <c r="BD5" s="13">
        <v>2429052</v>
      </c>
      <c r="BE5" s="13">
        <v>3206467</v>
      </c>
      <c r="BF5" s="13">
        <v>3357711</v>
      </c>
      <c r="BG5" s="13">
        <v>2949418</v>
      </c>
      <c r="BH5" s="13">
        <v>4021755</v>
      </c>
      <c r="BI5" s="13">
        <v>5160692</v>
      </c>
      <c r="BJ5" s="37">
        <v>5979502</v>
      </c>
      <c r="BK5" s="37">
        <v>5140793</v>
      </c>
      <c r="BL5" s="37">
        <v>4159103</v>
      </c>
      <c r="BM5" s="57">
        <v>4140575</v>
      </c>
      <c r="BN5" s="57">
        <v>4877959</v>
      </c>
      <c r="BO5" s="57">
        <v>5007925</v>
      </c>
      <c r="BP5" s="57">
        <v>6118229</v>
      </c>
      <c r="BQ5" s="57">
        <v>7175742</v>
      </c>
      <c r="BR5" s="57">
        <v>4531122</v>
      </c>
      <c r="BS5" s="57">
        <v>4787443</v>
      </c>
      <c r="BT5" s="57">
        <v>4792359</v>
      </c>
      <c r="BU5" s="57">
        <v>6657827</v>
      </c>
    </row>
    <row r="6" spans="1:73" s="9" customFormat="1" ht="12.75">
      <c r="A6" s="5" t="s">
        <v>12</v>
      </c>
      <c r="B6" s="15" t="s">
        <v>128</v>
      </c>
      <c r="C6" s="14" t="s">
        <v>128</v>
      </c>
      <c r="D6" s="14" t="s">
        <v>128</v>
      </c>
      <c r="E6" s="14" t="s">
        <v>128</v>
      </c>
      <c r="F6" s="14" t="s">
        <v>128</v>
      </c>
      <c r="G6" s="14" t="s">
        <v>128</v>
      </c>
      <c r="H6" s="14" t="s">
        <v>128</v>
      </c>
      <c r="I6" s="14" t="s">
        <v>128</v>
      </c>
      <c r="J6" s="14" t="s">
        <v>128</v>
      </c>
      <c r="K6" s="14" t="s">
        <v>128</v>
      </c>
      <c r="L6" s="14" t="s">
        <v>128</v>
      </c>
      <c r="M6" s="14" t="s">
        <v>128</v>
      </c>
      <c r="N6" s="14" t="s">
        <v>128</v>
      </c>
      <c r="O6" s="14" t="s">
        <v>128</v>
      </c>
      <c r="P6" s="14" t="s">
        <v>128</v>
      </c>
      <c r="Q6" s="14" t="s">
        <v>128</v>
      </c>
      <c r="R6" s="14" t="s">
        <v>128</v>
      </c>
      <c r="S6" s="14" t="s">
        <v>128</v>
      </c>
      <c r="T6" s="14" t="s">
        <v>128</v>
      </c>
      <c r="U6" s="14" t="s">
        <v>128</v>
      </c>
      <c r="V6" s="14" t="s">
        <v>128</v>
      </c>
      <c r="W6" s="14" t="s">
        <v>128</v>
      </c>
      <c r="X6" s="14" t="s">
        <v>128</v>
      </c>
      <c r="Y6" s="14" t="s">
        <v>128</v>
      </c>
      <c r="Z6" s="14" t="s">
        <v>128</v>
      </c>
      <c r="AA6" s="14" t="s">
        <v>128</v>
      </c>
      <c r="AB6" s="14" t="s">
        <v>128</v>
      </c>
      <c r="AC6" s="14" t="s">
        <v>128</v>
      </c>
      <c r="AD6" s="14" t="s">
        <v>128</v>
      </c>
      <c r="AE6" s="14" t="s">
        <v>128</v>
      </c>
      <c r="AF6" s="14" t="s">
        <v>128</v>
      </c>
      <c r="AG6" s="14" t="s">
        <v>128</v>
      </c>
      <c r="AH6" s="14" t="s">
        <v>128</v>
      </c>
      <c r="AI6" s="14" t="s">
        <v>128</v>
      </c>
      <c r="AJ6" s="14" t="s">
        <v>128</v>
      </c>
      <c r="AK6" s="14" t="s">
        <v>128</v>
      </c>
      <c r="AL6" s="14" t="s">
        <v>128</v>
      </c>
      <c r="AM6" s="14" t="s">
        <v>128</v>
      </c>
      <c r="AN6" s="14" t="s">
        <v>128</v>
      </c>
      <c r="AO6" s="14" t="s">
        <v>128</v>
      </c>
      <c r="AP6" s="14" t="s">
        <v>128</v>
      </c>
      <c r="AQ6" s="14" t="s">
        <v>128</v>
      </c>
      <c r="AR6" s="14" t="s">
        <v>128</v>
      </c>
      <c r="AS6" s="14" t="s">
        <v>128</v>
      </c>
      <c r="AT6" s="14" t="s">
        <v>128</v>
      </c>
      <c r="AU6" s="14" t="s">
        <v>128</v>
      </c>
      <c r="AV6" s="14" t="s">
        <v>128</v>
      </c>
      <c r="AW6" s="14" t="s">
        <v>128</v>
      </c>
      <c r="AX6" s="14" t="s">
        <v>128</v>
      </c>
      <c r="AY6" s="14" t="s">
        <v>128</v>
      </c>
      <c r="AZ6" s="14" t="s">
        <v>128</v>
      </c>
      <c r="BA6" s="14" t="s">
        <v>128</v>
      </c>
      <c r="BB6" s="14" t="s">
        <v>128</v>
      </c>
      <c r="BC6" s="14" t="s">
        <v>128</v>
      </c>
      <c r="BD6" s="14" t="s">
        <v>128</v>
      </c>
      <c r="BE6" s="14" t="s">
        <v>128</v>
      </c>
      <c r="BF6" s="14" t="s">
        <v>128</v>
      </c>
      <c r="BG6" s="14">
        <v>4949.5</v>
      </c>
      <c r="BH6" s="14">
        <v>6527.2</v>
      </c>
      <c r="BI6" s="14">
        <v>9870.7</v>
      </c>
      <c r="BJ6" s="38">
        <v>13511.7</v>
      </c>
      <c r="BK6" s="38">
        <v>15783.7</v>
      </c>
      <c r="BL6" s="38">
        <v>19386</v>
      </c>
      <c r="BM6" s="59">
        <v>21866</v>
      </c>
      <c r="BN6" s="59">
        <v>22208</v>
      </c>
      <c r="BO6" s="59">
        <v>24339</v>
      </c>
      <c r="BP6" s="59">
        <v>25786</v>
      </c>
      <c r="BQ6" s="59">
        <v>24214</v>
      </c>
      <c r="BR6" s="59">
        <v>22984</v>
      </c>
      <c r="BS6" s="59">
        <v>19731</v>
      </c>
      <c r="BT6" s="59">
        <v>18320</v>
      </c>
      <c r="BU6" s="59">
        <v>22809</v>
      </c>
    </row>
    <row r="7" spans="1:73" s="9" customFormat="1" ht="12.75">
      <c r="A7" s="35" t="s">
        <v>133</v>
      </c>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37"/>
      <c r="BK7" s="37"/>
      <c r="BL7" s="37"/>
      <c r="BM7" s="57"/>
      <c r="BN7" s="57"/>
      <c r="BO7" s="57"/>
      <c r="BP7" s="57"/>
      <c r="BQ7" s="57"/>
      <c r="BR7" s="57"/>
      <c r="BS7" s="57"/>
      <c r="BT7" s="57"/>
      <c r="BU7" s="57"/>
    </row>
    <row r="8" spans="1:73" s="9" customFormat="1" ht="12.75">
      <c r="A8" s="5" t="s">
        <v>13</v>
      </c>
      <c r="B8" s="15" t="s">
        <v>128</v>
      </c>
      <c r="C8" s="14" t="s">
        <v>128</v>
      </c>
      <c r="D8" s="14" t="s">
        <v>128</v>
      </c>
      <c r="E8" s="14" t="s">
        <v>128</v>
      </c>
      <c r="F8" s="14" t="s">
        <v>128</v>
      </c>
      <c r="G8" s="14" t="s">
        <v>128</v>
      </c>
      <c r="H8" s="14" t="s">
        <v>128</v>
      </c>
      <c r="I8" s="14" t="s">
        <v>128</v>
      </c>
      <c r="J8" s="14" t="s">
        <v>128</v>
      </c>
      <c r="K8" s="14" t="s">
        <v>128</v>
      </c>
      <c r="L8" s="14" t="s">
        <v>128</v>
      </c>
      <c r="M8" s="14" t="s">
        <v>128</v>
      </c>
      <c r="N8" s="14" t="s">
        <v>128</v>
      </c>
      <c r="O8" s="14" t="s">
        <v>128</v>
      </c>
      <c r="P8" s="14" t="s">
        <v>128</v>
      </c>
      <c r="Q8" s="14" t="s">
        <v>128</v>
      </c>
      <c r="R8" s="14" t="s">
        <v>128</v>
      </c>
      <c r="S8" s="14" t="s">
        <v>128</v>
      </c>
      <c r="T8" s="14" t="s">
        <v>128</v>
      </c>
      <c r="U8" s="14" t="s">
        <v>128</v>
      </c>
      <c r="V8" s="14" t="s">
        <v>128</v>
      </c>
      <c r="W8" s="14" t="s">
        <v>128</v>
      </c>
      <c r="X8" s="14" t="s">
        <v>128</v>
      </c>
      <c r="Y8" s="14" t="s">
        <v>128</v>
      </c>
      <c r="Z8" s="14" t="s">
        <v>128</v>
      </c>
      <c r="AA8" s="14" t="s">
        <v>128</v>
      </c>
      <c r="AB8" s="14" t="s">
        <v>128</v>
      </c>
      <c r="AC8" s="14" t="s">
        <v>128</v>
      </c>
      <c r="AD8" s="14" t="s">
        <v>128</v>
      </c>
      <c r="AE8" s="14" t="s">
        <v>128</v>
      </c>
      <c r="AF8" s="14" t="s">
        <v>128</v>
      </c>
      <c r="AG8" s="14" t="s">
        <v>128</v>
      </c>
      <c r="AH8" s="14" t="s">
        <v>128</v>
      </c>
      <c r="AI8" s="14" t="s">
        <v>128</v>
      </c>
      <c r="AJ8" s="14" t="s">
        <v>128</v>
      </c>
      <c r="AK8" s="14" t="s">
        <v>128</v>
      </c>
      <c r="AL8" s="14" t="s">
        <v>128</v>
      </c>
      <c r="AM8" s="14" t="s">
        <v>128</v>
      </c>
      <c r="AN8" s="14" t="s">
        <v>128</v>
      </c>
      <c r="AO8" s="14" t="s">
        <v>128</v>
      </c>
      <c r="AP8" s="14" t="s">
        <v>128</v>
      </c>
      <c r="AQ8" s="14" t="s">
        <v>128</v>
      </c>
      <c r="AR8" s="14" t="s">
        <v>128</v>
      </c>
      <c r="AS8" s="14" t="s">
        <v>128</v>
      </c>
      <c r="AT8" s="14" t="s">
        <v>128</v>
      </c>
      <c r="AU8" s="14" t="s">
        <v>128</v>
      </c>
      <c r="AV8" s="14" t="s">
        <v>128</v>
      </c>
      <c r="AW8" s="14" t="s">
        <v>128</v>
      </c>
      <c r="AX8" s="14" t="s">
        <v>128</v>
      </c>
      <c r="AY8" s="14" t="s">
        <v>128</v>
      </c>
      <c r="AZ8" s="13">
        <v>39222</v>
      </c>
      <c r="BA8" s="13">
        <v>40190</v>
      </c>
      <c r="BB8" s="13">
        <v>42556</v>
      </c>
      <c r="BC8" s="13">
        <v>53101</v>
      </c>
      <c r="BD8" s="13">
        <v>62331</v>
      </c>
      <c r="BE8" s="13">
        <v>68809</v>
      </c>
      <c r="BF8" s="13">
        <v>78207</v>
      </c>
      <c r="BG8" s="13">
        <v>250677</v>
      </c>
      <c r="BH8" s="13">
        <v>388713</v>
      </c>
      <c r="BI8" s="13">
        <v>465551</v>
      </c>
      <c r="BJ8" s="37">
        <v>562538</v>
      </c>
      <c r="BK8" s="37">
        <v>760128</v>
      </c>
      <c r="BL8" s="37">
        <v>1107816</v>
      </c>
      <c r="BM8" s="57">
        <v>1338863</v>
      </c>
      <c r="BN8" s="57">
        <v>1701418</v>
      </c>
      <c r="BO8" s="57">
        <v>1790499</v>
      </c>
      <c r="BP8" s="57">
        <v>2155359</v>
      </c>
      <c r="BQ8" s="57">
        <v>2359063</v>
      </c>
      <c r="BR8" s="57">
        <v>2142543</v>
      </c>
      <c r="BS8" s="57">
        <v>2354671</v>
      </c>
      <c r="BT8" s="57">
        <v>2483569</v>
      </c>
      <c r="BU8" s="57">
        <v>2486036</v>
      </c>
    </row>
    <row r="9" spans="1:73" s="9" customFormat="1" ht="12.75">
      <c r="A9" s="5" t="s">
        <v>14</v>
      </c>
      <c r="B9" s="13">
        <v>2</v>
      </c>
      <c r="C9" s="13">
        <v>15</v>
      </c>
      <c r="D9" s="13">
        <v>97</v>
      </c>
      <c r="E9" s="13">
        <v>35</v>
      </c>
      <c r="F9" s="13">
        <v>105</v>
      </c>
      <c r="G9" s="13">
        <v>70</v>
      </c>
      <c r="H9" s="13">
        <v>129</v>
      </c>
      <c r="I9" s="13">
        <v>113</v>
      </c>
      <c r="J9" s="13">
        <v>161</v>
      </c>
      <c r="K9" s="13">
        <v>180</v>
      </c>
      <c r="L9" s="13">
        <v>220</v>
      </c>
      <c r="M9" s="13">
        <v>223</v>
      </c>
      <c r="N9" s="13">
        <v>260</v>
      </c>
      <c r="O9" s="13">
        <v>345</v>
      </c>
      <c r="P9" s="13">
        <v>398</v>
      </c>
      <c r="Q9" s="13">
        <v>505</v>
      </c>
      <c r="R9" s="13">
        <v>572</v>
      </c>
      <c r="S9" s="13">
        <v>630</v>
      </c>
      <c r="T9" s="13">
        <v>662</v>
      </c>
      <c r="U9" s="13">
        <v>749</v>
      </c>
      <c r="V9" s="13">
        <v>758</v>
      </c>
      <c r="W9" s="13">
        <v>820</v>
      </c>
      <c r="X9" s="13">
        <v>902</v>
      </c>
      <c r="Y9" s="13">
        <v>1134</v>
      </c>
      <c r="Z9" s="13">
        <v>1054</v>
      </c>
      <c r="AA9" s="13">
        <v>1145</v>
      </c>
      <c r="AB9" s="13">
        <v>1101</v>
      </c>
      <c r="AC9" s="13">
        <v>1200</v>
      </c>
      <c r="AD9" s="13">
        <v>1300</v>
      </c>
      <c r="AE9" s="13">
        <v>1616</v>
      </c>
      <c r="AF9" s="13">
        <v>1993</v>
      </c>
      <c r="AG9" s="13">
        <v>2187</v>
      </c>
      <c r="AH9" s="13">
        <v>2923</v>
      </c>
      <c r="AI9" s="13">
        <v>3895</v>
      </c>
      <c r="AJ9" s="13">
        <v>3399</v>
      </c>
      <c r="AK9" s="13">
        <v>2157</v>
      </c>
      <c r="AL9" s="13">
        <v>3822</v>
      </c>
      <c r="AM9" s="13">
        <v>4315</v>
      </c>
      <c r="AN9" s="13">
        <v>4891</v>
      </c>
      <c r="AO9" s="13">
        <v>5426</v>
      </c>
      <c r="AP9" s="13">
        <v>6475</v>
      </c>
      <c r="AQ9" s="13">
        <v>7456</v>
      </c>
      <c r="AR9" s="13">
        <v>9410</v>
      </c>
      <c r="AS9" s="13">
        <v>11967</v>
      </c>
      <c r="AT9" s="13">
        <v>16444</v>
      </c>
      <c r="AU9" s="13">
        <v>20924</v>
      </c>
      <c r="AV9" s="13">
        <v>25924</v>
      </c>
      <c r="AW9" s="13">
        <v>28132</v>
      </c>
      <c r="AX9" s="13">
        <v>34261</v>
      </c>
      <c r="AY9" s="13">
        <v>34737</v>
      </c>
      <c r="AZ9" s="13">
        <v>35468</v>
      </c>
      <c r="BA9" s="13">
        <v>36213</v>
      </c>
      <c r="BB9" s="13">
        <v>38260</v>
      </c>
      <c r="BC9" s="13">
        <v>45016</v>
      </c>
      <c r="BD9" s="13">
        <v>52094</v>
      </c>
      <c r="BE9" s="13">
        <v>58629</v>
      </c>
      <c r="BF9" s="13">
        <v>65231</v>
      </c>
      <c r="BG9" s="13">
        <v>87454</v>
      </c>
      <c r="BH9" s="13">
        <v>103387</v>
      </c>
      <c r="BI9" s="13">
        <v>136077</v>
      </c>
      <c r="BJ9" s="37">
        <v>160674</v>
      </c>
      <c r="BK9" s="37">
        <v>181762</v>
      </c>
      <c r="BL9" s="37">
        <v>207030</v>
      </c>
      <c r="BM9" s="57">
        <v>260332</v>
      </c>
      <c r="BN9" s="57">
        <v>245375</v>
      </c>
      <c r="BO9" s="57">
        <v>296939</v>
      </c>
      <c r="BP9" s="57">
        <v>310189</v>
      </c>
      <c r="BQ9" s="57">
        <v>309864</v>
      </c>
      <c r="BR9" s="57">
        <v>337529</v>
      </c>
      <c r="BS9" s="57">
        <v>368161</v>
      </c>
      <c r="BT9" s="57">
        <v>176057</v>
      </c>
      <c r="BU9" s="57">
        <v>176686</v>
      </c>
    </row>
    <row r="10" spans="1:74" s="32" customFormat="1" ht="12.75">
      <c r="A10" s="5" t="s">
        <v>12</v>
      </c>
      <c r="B10" s="15" t="s">
        <v>128</v>
      </c>
      <c r="C10" s="14" t="s">
        <v>128</v>
      </c>
      <c r="D10" s="14" t="s">
        <v>128</v>
      </c>
      <c r="E10" s="14" t="s">
        <v>128</v>
      </c>
      <c r="F10" s="14" t="s">
        <v>128</v>
      </c>
      <c r="G10" s="14" t="s">
        <v>128</v>
      </c>
      <c r="H10" s="14" t="s">
        <v>128</v>
      </c>
      <c r="I10" s="14" t="s">
        <v>128</v>
      </c>
      <c r="J10" s="14" t="s">
        <v>128</v>
      </c>
      <c r="K10" s="14" t="s">
        <v>128</v>
      </c>
      <c r="L10" s="14" t="s">
        <v>128</v>
      </c>
      <c r="M10" s="14" t="s">
        <v>128</v>
      </c>
      <c r="N10" s="14" t="s">
        <v>128</v>
      </c>
      <c r="O10" s="14" t="s">
        <v>128</v>
      </c>
      <c r="P10" s="14" t="s">
        <v>128</v>
      </c>
      <c r="Q10" s="14" t="s">
        <v>128</v>
      </c>
      <c r="R10" s="14" t="s">
        <v>128</v>
      </c>
      <c r="S10" s="14" t="s">
        <v>128</v>
      </c>
      <c r="T10" s="14" t="s">
        <v>128</v>
      </c>
      <c r="U10" s="14" t="s">
        <v>128</v>
      </c>
      <c r="V10" s="14" t="s">
        <v>128</v>
      </c>
      <c r="W10" s="14" t="s">
        <v>128</v>
      </c>
      <c r="X10" s="14" t="s">
        <v>128</v>
      </c>
      <c r="Y10" s="14" t="s">
        <v>128</v>
      </c>
      <c r="Z10" s="14" t="s">
        <v>128</v>
      </c>
      <c r="AA10" s="14" t="s">
        <v>128</v>
      </c>
      <c r="AB10" s="14" t="s">
        <v>128</v>
      </c>
      <c r="AC10" s="14" t="s">
        <v>128</v>
      </c>
      <c r="AD10" s="14" t="s">
        <v>128</v>
      </c>
      <c r="AE10" s="14" t="s">
        <v>128</v>
      </c>
      <c r="AF10" s="14" t="s">
        <v>128</v>
      </c>
      <c r="AG10" s="14" t="s">
        <v>128</v>
      </c>
      <c r="AH10" s="14" t="s">
        <v>128</v>
      </c>
      <c r="AI10" s="14" t="s">
        <v>128</v>
      </c>
      <c r="AJ10" s="14" t="s">
        <v>128</v>
      </c>
      <c r="AK10" s="14" t="s">
        <v>128</v>
      </c>
      <c r="AL10" s="14" t="s">
        <v>128</v>
      </c>
      <c r="AM10" s="14" t="s">
        <v>128</v>
      </c>
      <c r="AN10" s="14" t="s">
        <v>128</v>
      </c>
      <c r="AO10" s="14" t="s">
        <v>128</v>
      </c>
      <c r="AP10" s="14" t="s">
        <v>128</v>
      </c>
      <c r="AQ10" s="14" t="s">
        <v>128</v>
      </c>
      <c r="AR10" s="14" t="s">
        <v>128</v>
      </c>
      <c r="AS10" s="14" t="s">
        <v>128</v>
      </c>
      <c r="AT10" s="14" t="s">
        <v>128</v>
      </c>
      <c r="AU10" s="14" t="s">
        <v>128</v>
      </c>
      <c r="AV10" s="14" t="s">
        <v>128</v>
      </c>
      <c r="AW10" s="14" t="s">
        <v>128</v>
      </c>
      <c r="AX10" s="14" t="s">
        <v>128</v>
      </c>
      <c r="AY10" s="14" t="s">
        <v>128</v>
      </c>
      <c r="AZ10" s="14" t="s">
        <v>128</v>
      </c>
      <c r="BA10" s="14" t="s">
        <v>128</v>
      </c>
      <c r="BB10" s="14" t="s">
        <v>128</v>
      </c>
      <c r="BC10" s="14" t="s">
        <v>128</v>
      </c>
      <c r="BD10" s="14" t="s">
        <v>128</v>
      </c>
      <c r="BE10" s="14" t="s">
        <v>128</v>
      </c>
      <c r="BF10" s="14" t="s">
        <v>128</v>
      </c>
      <c r="BG10" s="14">
        <v>209.1</v>
      </c>
      <c r="BH10" s="14">
        <v>316.4</v>
      </c>
      <c r="BI10" s="14">
        <v>396.3</v>
      </c>
      <c r="BJ10" s="38">
        <v>465.5</v>
      </c>
      <c r="BK10" s="38">
        <v>621.5</v>
      </c>
      <c r="BL10" s="38">
        <v>875</v>
      </c>
      <c r="BM10" s="59">
        <v>1051</v>
      </c>
      <c r="BN10" s="59">
        <v>1418</v>
      </c>
      <c r="BO10" s="59">
        <v>1656</v>
      </c>
      <c r="BP10" s="59">
        <v>2075</v>
      </c>
      <c r="BQ10" s="59">
        <v>2164</v>
      </c>
      <c r="BR10" s="59">
        <v>1910</v>
      </c>
      <c r="BS10" s="59">
        <v>1976</v>
      </c>
      <c r="BT10" s="59">
        <v>1944</v>
      </c>
      <c r="BU10" s="59">
        <v>2042</v>
      </c>
      <c r="BV10" s="9"/>
    </row>
    <row r="11" spans="1:73" s="9" customFormat="1" ht="12.75">
      <c r="A11" s="4" t="s">
        <v>3</v>
      </c>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37"/>
      <c r="BK11" s="37"/>
      <c r="BL11" s="37"/>
      <c r="BM11" s="57"/>
      <c r="BN11" s="57"/>
      <c r="BO11" s="57"/>
      <c r="BP11" s="57"/>
      <c r="BQ11" s="57"/>
      <c r="BR11" s="57"/>
      <c r="BS11" s="57"/>
      <c r="BT11" s="57"/>
      <c r="BU11" s="57"/>
    </row>
    <row r="12" spans="1:73" s="9" customFormat="1" ht="12.75">
      <c r="A12" s="5" t="s">
        <v>13</v>
      </c>
      <c r="B12" s="15" t="s">
        <v>128</v>
      </c>
      <c r="C12" s="14" t="s">
        <v>128</v>
      </c>
      <c r="D12" s="14" t="s">
        <v>128</v>
      </c>
      <c r="E12" s="14" t="s">
        <v>128</v>
      </c>
      <c r="F12" s="14" t="s">
        <v>128</v>
      </c>
      <c r="G12" s="14" t="s">
        <v>128</v>
      </c>
      <c r="H12" s="14" t="s">
        <v>128</v>
      </c>
      <c r="I12" s="14" t="s">
        <v>128</v>
      </c>
      <c r="J12" s="14" t="s">
        <v>128</v>
      </c>
      <c r="K12" s="14" t="s">
        <v>128</v>
      </c>
      <c r="L12" s="14" t="s">
        <v>128</v>
      </c>
      <c r="M12" s="14" t="s">
        <v>128</v>
      </c>
      <c r="N12" s="14" t="s">
        <v>128</v>
      </c>
      <c r="O12" s="14" t="s">
        <v>128</v>
      </c>
      <c r="P12" s="14" t="s">
        <v>128</v>
      </c>
      <c r="Q12" s="14" t="s">
        <v>128</v>
      </c>
      <c r="R12" s="14" t="s">
        <v>128</v>
      </c>
      <c r="S12" s="14" t="s">
        <v>128</v>
      </c>
      <c r="T12" s="14" t="s">
        <v>128</v>
      </c>
      <c r="U12" s="14" t="s">
        <v>128</v>
      </c>
      <c r="V12" s="14" t="s">
        <v>128</v>
      </c>
      <c r="W12" s="14" t="s">
        <v>128</v>
      </c>
      <c r="X12" s="14" t="s">
        <v>128</v>
      </c>
      <c r="Y12" s="14" t="s">
        <v>128</v>
      </c>
      <c r="Z12" s="14" t="s">
        <v>128</v>
      </c>
      <c r="AA12" s="14" t="s">
        <v>128</v>
      </c>
      <c r="AB12" s="14" t="s">
        <v>128</v>
      </c>
      <c r="AC12" s="14" t="s">
        <v>128</v>
      </c>
      <c r="AD12" s="14" t="s">
        <v>128</v>
      </c>
      <c r="AE12" s="14" t="s">
        <v>128</v>
      </c>
      <c r="AF12" s="14" t="s">
        <v>128</v>
      </c>
      <c r="AG12" s="14" t="s">
        <v>128</v>
      </c>
      <c r="AH12" s="14" t="s">
        <v>128</v>
      </c>
      <c r="AI12" s="14" t="s">
        <v>128</v>
      </c>
      <c r="AJ12" s="14" t="s">
        <v>128</v>
      </c>
      <c r="AK12" s="14" t="s">
        <v>128</v>
      </c>
      <c r="AL12" s="14" t="s">
        <v>128</v>
      </c>
      <c r="AM12" s="14" t="s">
        <v>128</v>
      </c>
      <c r="AN12" s="14" t="s">
        <v>128</v>
      </c>
      <c r="AO12" s="14" t="s">
        <v>128</v>
      </c>
      <c r="AP12" s="14" t="s">
        <v>128</v>
      </c>
      <c r="AQ12" s="14" t="s">
        <v>128</v>
      </c>
      <c r="AR12" s="14" t="s">
        <v>128</v>
      </c>
      <c r="AS12" s="14" t="s">
        <v>128</v>
      </c>
      <c r="AT12" s="14" t="s">
        <v>128</v>
      </c>
      <c r="AU12" s="14" t="s">
        <v>128</v>
      </c>
      <c r="AV12" s="14" t="s">
        <v>128</v>
      </c>
      <c r="AW12" s="14" t="s">
        <v>128</v>
      </c>
      <c r="AX12" s="14" t="s">
        <v>128</v>
      </c>
      <c r="AY12" s="14" t="s">
        <v>128</v>
      </c>
      <c r="AZ12" s="13">
        <v>-18015</v>
      </c>
      <c r="BA12" s="13">
        <v>54350</v>
      </c>
      <c r="BB12" s="13">
        <v>144487</v>
      </c>
      <c r="BC12" s="13">
        <v>184809</v>
      </c>
      <c r="BD12" s="13">
        <v>234898</v>
      </c>
      <c r="BE12" s="13">
        <v>308800</v>
      </c>
      <c r="BF12" s="13">
        <v>308629</v>
      </c>
      <c r="BG12" s="13">
        <v>-212925</v>
      </c>
      <c r="BH12" s="13">
        <v>352264</v>
      </c>
      <c r="BI12" s="13">
        <v>1043717</v>
      </c>
      <c r="BJ12" s="37">
        <v>1353387</v>
      </c>
      <c r="BK12" s="37">
        <v>1364733</v>
      </c>
      <c r="BL12" s="37">
        <v>1886897</v>
      </c>
      <c r="BM12" s="57">
        <v>2170256</v>
      </c>
      <c r="BN12" s="57">
        <v>1398087</v>
      </c>
      <c r="BO12" s="57">
        <v>931479</v>
      </c>
      <c r="BP12" s="57">
        <v>1115503</v>
      </c>
      <c r="BQ12" s="57">
        <v>-3137115</v>
      </c>
      <c r="BR12" s="57">
        <v>-1057998</v>
      </c>
      <c r="BS12" s="57">
        <v>-1047428</v>
      </c>
      <c r="BT12" s="57">
        <v>-700341</v>
      </c>
      <c r="BU12" s="57">
        <v>305755</v>
      </c>
    </row>
    <row r="13" spans="1:73" s="9" customFormat="1" ht="12.75">
      <c r="A13" s="5" t="s">
        <v>14</v>
      </c>
      <c r="B13" s="13">
        <v>1</v>
      </c>
      <c r="C13" s="13">
        <v>11</v>
      </c>
      <c r="D13" s="13">
        <v>3</v>
      </c>
      <c r="E13" s="13">
        <v>0</v>
      </c>
      <c r="F13" s="13">
        <v>125</v>
      </c>
      <c r="G13" s="13">
        <v>116</v>
      </c>
      <c r="H13" s="13">
        <v>99</v>
      </c>
      <c r="I13" s="13">
        <v>155</v>
      </c>
      <c r="J13" s="13">
        <v>222</v>
      </c>
      <c r="K13" s="13">
        <v>313</v>
      </c>
      <c r="L13" s="13">
        <v>378</v>
      </c>
      <c r="M13" s="13">
        <v>327</v>
      </c>
      <c r="N13" s="13">
        <v>404</v>
      </c>
      <c r="O13" s="13">
        <v>479</v>
      </c>
      <c r="P13" s="13">
        <v>477</v>
      </c>
      <c r="Q13" s="13">
        <v>620</v>
      </c>
      <c r="R13" s="13">
        <v>395</v>
      </c>
      <c r="S13" s="13">
        <v>582</v>
      </c>
      <c r="T13" s="13">
        <v>274</v>
      </c>
      <c r="U13" s="13">
        <v>673</v>
      </c>
      <c r="V13" s="13">
        <v>885</v>
      </c>
      <c r="W13" s="13">
        <v>832</v>
      </c>
      <c r="X13" s="13">
        <v>1007</v>
      </c>
      <c r="Y13" s="13">
        <v>677</v>
      </c>
      <c r="Z13" s="13">
        <v>855</v>
      </c>
      <c r="AA13" s="13">
        <v>1056</v>
      </c>
      <c r="AB13" s="13">
        <v>1044</v>
      </c>
      <c r="AC13" s="13">
        <v>1514</v>
      </c>
      <c r="AD13" s="13">
        <v>1762</v>
      </c>
      <c r="AE13" s="13">
        <v>2437</v>
      </c>
      <c r="AF13" s="13">
        <v>4188</v>
      </c>
      <c r="AG13" s="13">
        <v>3481</v>
      </c>
      <c r="AH13" s="13">
        <v>2163</v>
      </c>
      <c r="AI13" s="13">
        <v>2703</v>
      </c>
      <c r="AJ13" s="13">
        <v>1832</v>
      </c>
      <c r="AK13" s="13">
        <v>293</v>
      </c>
      <c r="AL13" s="13">
        <v>3205</v>
      </c>
      <c r="AM13" s="13">
        <v>8513</v>
      </c>
      <c r="AN13" s="13">
        <v>14829</v>
      </c>
      <c r="AO13" s="13">
        <v>23455</v>
      </c>
      <c r="AP13" s="13">
        <v>20884</v>
      </c>
      <c r="AQ13" s="13">
        <v>3030</v>
      </c>
      <c r="AR13" s="13">
        <v>10195</v>
      </c>
      <c r="AS13" s="13">
        <v>45141</v>
      </c>
      <c r="AT13" s="13">
        <v>76072</v>
      </c>
      <c r="AU13" s="13">
        <v>100046</v>
      </c>
      <c r="AV13" s="13">
        <v>32880</v>
      </c>
      <c r="AW13" s="13">
        <v>10716</v>
      </c>
      <c r="AX13" s="13">
        <v>7520</v>
      </c>
      <c r="AY13" s="13">
        <v>-50034</v>
      </c>
      <c r="AZ13" s="13">
        <v>-10921</v>
      </c>
      <c r="BA13" s="13">
        <v>51037</v>
      </c>
      <c r="BB13" s="13">
        <v>129234</v>
      </c>
      <c r="BC13" s="13">
        <v>165190</v>
      </c>
      <c r="BD13" s="13">
        <v>205338</v>
      </c>
      <c r="BE13" s="13">
        <v>257318</v>
      </c>
      <c r="BF13" s="13">
        <v>257647</v>
      </c>
      <c r="BG13" s="13">
        <v>101376</v>
      </c>
      <c r="BH13" s="13">
        <v>282954</v>
      </c>
      <c r="BI13" s="13">
        <v>219652</v>
      </c>
      <c r="BJ13" s="37">
        <v>134103</v>
      </c>
      <c r="BK13" s="37">
        <v>17493</v>
      </c>
      <c r="BL13" s="37">
        <v>-102580</v>
      </c>
      <c r="BM13" s="57">
        <v>-397472</v>
      </c>
      <c r="BN13" s="57">
        <v>15039</v>
      </c>
      <c r="BO13" s="57">
        <v>-242077</v>
      </c>
      <c r="BP13" s="57">
        <v>-94692</v>
      </c>
      <c r="BQ13" s="57">
        <v>239893</v>
      </c>
      <c r="BR13" s="57">
        <v>-712734</v>
      </c>
      <c r="BS13" s="57">
        <v>-231257</v>
      </c>
      <c r="BT13" s="57">
        <v>-124754</v>
      </c>
      <c r="BU13" s="57">
        <v>125480</v>
      </c>
    </row>
    <row r="14" spans="1:73" s="9" customFormat="1" ht="12.75">
      <c r="A14" s="5" t="s">
        <v>12</v>
      </c>
      <c r="B14" s="15" t="s">
        <v>128</v>
      </c>
      <c r="C14" s="14" t="s">
        <v>128</v>
      </c>
      <c r="D14" s="14" t="s">
        <v>128</v>
      </c>
      <c r="E14" s="14" t="s">
        <v>128</v>
      </c>
      <c r="F14" s="14" t="s">
        <v>128</v>
      </c>
      <c r="G14" s="14" t="s">
        <v>128</v>
      </c>
      <c r="H14" s="14" t="s">
        <v>128</v>
      </c>
      <c r="I14" s="14" t="s">
        <v>128</v>
      </c>
      <c r="J14" s="14" t="s">
        <v>128</v>
      </c>
      <c r="K14" s="14" t="s">
        <v>128</v>
      </c>
      <c r="L14" s="14" t="s">
        <v>128</v>
      </c>
      <c r="M14" s="14" t="s">
        <v>128</v>
      </c>
      <c r="N14" s="14" t="s">
        <v>128</v>
      </c>
      <c r="O14" s="14" t="s">
        <v>128</v>
      </c>
      <c r="P14" s="14" t="s">
        <v>128</v>
      </c>
      <c r="Q14" s="14" t="s">
        <v>128</v>
      </c>
      <c r="R14" s="14" t="s">
        <v>128</v>
      </c>
      <c r="S14" s="14" t="s">
        <v>128</v>
      </c>
      <c r="T14" s="14" t="s">
        <v>128</v>
      </c>
      <c r="U14" s="14" t="s">
        <v>128</v>
      </c>
      <c r="V14" s="14" t="s">
        <v>128</v>
      </c>
      <c r="W14" s="14" t="s">
        <v>128</v>
      </c>
      <c r="X14" s="14" t="s">
        <v>128</v>
      </c>
      <c r="Y14" s="14" t="s">
        <v>128</v>
      </c>
      <c r="Z14" s="14" t="s">
        <v>128</v>
      </c>
      <c r="AA14" s="14" t="s">
        <v>128</v>
      </c>
      <c r="AB14" s="14" t="s">
        <v>128</v>
      </c>
      <c r="AC14" s="14" t="s">
        <v>128</v>
      </c>
      <c r="AD14" s="14" t="s">
        <v>128</v>
      </c>
      <c r="AE14" s="14" t="s">
        <v>128</v>
      </c>
      <c r="AF14" s="14" t="s">
        <v>128</v>
      </c>
      <c r="AG14" s="14" t="s">
        <v>128</v>
      </c>
      <c r="AH14" s="14" t="s">
        <v>128</v>
      </c>
      <c r="AI14" s="14" t="s">
        <v>128</v>
      </c>
      <c r="AJ14" s="14" t="s">
        <v>128</v>
      </c>
      <c r="AK14" s="14" t="s">
        <v>128</v>
      </c>
      <c r="AL14" s="14" t="s">
        <v>128</v>
      </c>
      <c r="AM14" s="14" t="s">
        <v>128</v>
      </c>
      <c r="AN14" s="14" t="s">
        <v>128</v>
      </c>
      <c r="AO14" s="14" t="s">
        <v>128</v>
      </c>
      <c r="AP14" s="14" t="s">
        <v>128</v>
      </c>
      <c r="AQ14" s="14" t="s">
        <v>128</v>
      </c>
      <c r="AR14" s="14" t="s">
        <v>128</v>
      </c>
      <c r="AS14" s="14" t="s">
        <v>128</v>
      </c>
      <c r="AT14" s="14" t="s">
        <v>128</v>
      </c>
      <c r="AU14" s="14" t="s">
        <v>128</v>
      </c>
      <c r="AV14" s="14" t="s">
        <v>128</v>
      </c>
      <c r="AW14" s="14" t="s">
        <v>128</v>
      </c>
      <c r="AX14" s="14" t="s">
        <v>128</v>
      </c>
      <c r="AY14" s="14" t="s">
        <v>128</v>
      </c>
      <c r="AZ14" s="14" t="s">
        <v>128</v>
      </c>
      <c r="BA14" s="14" t="s">
        <v>128</v>
      </c>
      <c r="BB14" s="14" t="s">
        <v>128</v>
      </c>
      <c r="BC14" s="14" t="s">
        <v>128</v>
      </c>
      <c r="BD14" s="14" t="s">
        <v>128</v>
      </c>
      <c r="BE14" s="14" t="s">
        <v>128</v>
      </c>
      <c r="BF14" s="14" t="s">
        <v>128</v>
      </c>
      <c r="BG14" s="14">
        <v>-375.7</v>
      </c>
      <c r="BH14" s="14">
        <v>51.4</v>
      </c>
      <c r="BI14" s="14">
        <v>1114.9</v>
      </c>
      <c r="BJ14" s="38">
        <v>1479</v>
      </c>
      <c r="BK14" s="38">
        <v>1674</v>
      </c>
      <c r="BL14" s="38">
        <v>2501</v>
      </c>
      <c r="BM14" s="59">
        <v>2614</v>
      </c>
      <c r="BN14" s="59">
        <v>1557</v>
      </c>
      <c r="BO14" s="59">
        <v>1573</v>
      </c>
      <c r="BP14" s="59">
        <v>1512</v>
      </c>
      <c r="BQ14" s="59">
        <v>-3629</v>
      </c>
      <c r="BR14" s="59">
        <v>-422</v>
      </c>
      <c r="BS14" s="59">
        <v>-861</v>
      </c>
      <c r="BT14" s="59">
        <v>-455</v>
      </c>
      <c r="BU14" s="59">
        <v>97</v>
      </c>
    </row>
    <row r="15" spans="1:73" s="9" customFormat="1" ht="12.75">
      <c r="A15" s="4" t="s">
        <v>4</v>
      </c>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37"/>
      <c r="BK15" s="37"/>
      <c r="BL15" s="37"/>
      <c r="BM15" s="57"/>
      <c r="BN15" s="57"/>
      <c r="BO15" s="57"/>
      <c r="BP15" s="57"/>
      <c r="BQ15" s="57"/>
      <c r="BR15" s="57"/>
      <c r="BS15" s="57"/>
      <c r="BT15" s="57"/>
      <c r="BU15" s="57"/>
    </row>
    <row r="16" spans="1:73" s="9" customFormat="1" ht="12.75">
      <c r="A16" s="5" t="s">
        <v>13</v>
      </c>
      <c r="B16" s="15" t="s">
        <v>128</v>
      </c>
      <c r="C16" s="14" t="s">
        <v>128</v>
      </c>
      <c r="D16" s="14" t="s">
        <v>128</v>
      </c>
      <c r="E16" s="14" t="s">
        <v>128</v>
      </c>
      <c r="F16" s="14" t="s">
        <v>128</v>
      </c>
      <c r="G16" s="14" t="s">
        <v>128</v>
      </c>
      <c r="H16" s="14" t="s">
        <v>128</v>
      </c>
      <c r="I16" s="14" t="s">
        <v>128</v>
      </c>
      <c r="J16" s="14" t="s">
        <v>128</v>
      </c>
      <c r="K16" s="14" t="s">
        <v>128</v>
      </c>
      <c r="L16" s="14" t="s">
        <v>128</v>
      </c>
      <c r="M16" s="14" t="s">
        <v>128</v>
      </c>
      <c r="N16" s="14" t="s">
        <v>128</v>
      </c>
      <c r="O16" s="14" t="s">
        <v>128</v>
      </c>
      <c r="P16" s="14" t="s">
        <v>128</v>
      </c>
      <c r="Q16" s="14" t="s">
        <v>128</v>
      </c>
      <c r="R16" s="14" t="s">
        <v>128</v>
      </c>
      <c r="S16" s="14" t="s">
        <v>128</v>
      </c>
      <c r="T16" s="14" t="s">
        <v>128</v>
      </c>
      <c r="U16" s="14" t="s">
        <v>128</v>
      </c>
      <c r="V16" s="14" t="s">
        <v>128</v>
      </c>
      <c r="W16" s="14" t="s">
        <v>128</v>
      </c>
      <c r="X16" s="14" t="s">
        <v>128</v>
      </c>
      <c r="Y16" s="14" t="s">
        <v>128</v>
      </c>
      <c r="Z16" s="14" t="s">
        <v>128</v>
      </c>
      <c r="AA16" s="14" t="s">
        <v>128</v>
      </c>
      <c r="AB16" s="14" t="s">
        <v>128</v>
      </c>
      <c r="AC16" s="14" t="s">
        <v>128</v>
      </c>
      <c r="AD16" s="14" t="s">
        <v>128</v>
      </c>
      <c r="AE16" s="14" t="s">
        <v>128</v>
      </c>
      <c r="AF16" s="14" t="s">
        <v>128</v>
      </c>
      <c r="AG16" s="14" t="s">
        <v>128</v>
      </c>
      <c r="AH16" s="14" t="s">
        <v>128</v>
      </c>
      <c r="AI16" s="14" t="s">
        <v>128</v>
      </c>
      <c r="AJ16" s="14" t="s">
        <v>128</v>
      </c>
      <c r="AK16" s="14" t="s">
        <v>128</v>
      </c>
      <c r="AL16" s="14" t="s">
        <v>128</v>
      </c>
      <c r="AM16" s="14" t="s">
        <v>128</v>
      </c>
      <c r="AN16" s="14" t="s">
        <v>128</v>
      </c>
      <c r="AO16" s="14" t="s">
        <v>128</v>
      </c>
      <c r="AP16" s="14" t="s">
        <v>128</v>
      </c>
      <c r="AQ16" s="14" t="s">
        <v>128</v>
      </c>
      <c r="AR16" s="14" t="s">
        <v>128</v>
      </c>
      <c r="AS16" s="14" t="s">
        <v>128</v>
      </c>
      <c r="AT16" s="14" t="s">
        <v>128</v>
      </c>
      <c r="AU16" s="14" t="s">
        <v>128</v>
      </c>
      <c r="AV16" s="14" t="s">
        <v>128</v>
      </c>
      <c r="AW16" s="14" t="s">
        <v>128</v>
      </c>
      <c r="AX16" s="14" t="s">
        <v>128</v>
      </c>
      <c r="AY16" s="14" t="s">
        <v>128</v>
      </c>
      <c r="AZ16" s="13">
        <v>-6740</v>
      </c>
      <c r="BA16" s="13">
        <v>22640</v>
      </c>
      <c r="BB16" s="13">
        <v>53077</v>
      </c>
      <c r="BC16" s="13">
        <v>49062</v>
      </c>
      <c r="BD16" s="13">
        <v>64000</v>
      </c>
      <c r="BE16" s="13">
        <v>88321</v>
      </c>
      <c r="BF16" s="13">
        <v>85154</v>
      </c>
      <c r="BG16" s="13">
        <v>33575</v>
      </c>
      <c r="BH16" s="13">
        <v>100575</v>
      </c>
      <c r="BI16" s="13">
        <v>121638</v>
      </c>
      <c r="BJ16" s="37">
        <v>-4004</v>
      </c>
      <c r="BK16" s="37">
        <v>377666</v>
      </c>
      <c r="BL16" s="37">
        <v>476479</v>
      </c>
      <c r="BM16" s="57">
        <v>764291</v>
      </c>
      <c r="BN16" s="57">
        <v>287260</v>
      </c>
      <c r="BO16" s="57">
        <v>325123</v>
      </c>
      <c r="BP16" s="57">
        <v>434193</v>
      </c>
      <c r="BQ16" s="57">
        <v>-243745</v>
      </c>
      <c r="BR16" s="57">
        <v>39525</v>
      </c>
      <c r="BS16" s="57">
        <v>254186</v>
      </c>
      <c r="BT16" s="57">
        <v>423129</v>
      </c>
      <c r="BU16" s="57">
        <v>70406</v>
      </c>
    </row>
    <row r="17" spans="1:73" s="9" customFormat="1" ht="12.75">
      <c r="A17" s="5" t="s">
        <v>14</v>
      </c>
      <c r="B17" s="13">
        <v>0</v>
      </c>
      <c r="C17" s="13">
        <v>5</v>
      </c>
      <c r="D17" s="13">
        <v>0</v>
      </c>
      <c r="E17" s="13">
        <v>0</v>
      </c>
      <c r="F17" s="13">
        <v>32</v>
      </c>
      <c r="G17" s="13">
        <v>27</v>
      </c>
      <c r="H17" s="13">
        <v>6</v>
      </c>
      <c r="I17" s="13">
        <v>13</v>
      </c>
      <c r="J17" s="13">
        <v>93</v>
      </c>
      <c r="K17" s="13">
        <v>122</v>
      </c>
      <c r="L17" s="13">
        <v>188</v>
      </c>
      <c r="M17" s="13">
        <v>185</v>
      </c>
      <c r="N17" s="13">
        <v>200</v>
      </c>
      <c r="O17" s="13">
        <v>208</v>
      </c>
      <c r="P17" s="13">
        <v>189</v>
      </c>
      <c r="Q17" s="13">
        <v>192</v>
      </c>
      <c r="R17" s="13">
        <v>66</v>
      </c>
      <c r="S17" s="13">
        <v>173</v>
      </c>
      <c r="T17" s="13">
        <v>0</v>
      </c>
      <c r="U17" s="13">
        <v>270</v>
      </c>
      <c r="V17" s="13">
        <v>379</v>
      </c>
      <c r="W17" s="13">
        <v>360</v>
      </c>
      <c r="X17" s="13">
        <v>450</v>
      </c>
      <c r="Y17" s="13">
        <v>136</v>
      </c>
      <c r="Z17" s="13">
        <v>91</v>
      </c>
      <c r="AA17" s="13">
        <v>0</v>
      </c>
      <c r="AB17" s="13">
        <v>0</v>
      </c>
      <c r="AC17" s="13">
        <v>0</v>
      </c>
      <c r="AD17" s="13">
        <v>0</v>
      </c>
      <c r="AE17" s="13">
        <v>0</v>
      </c>
      <c r="AF17" s="13">
        <v>0</v>
      </c>
      <c r="AG17" s="13">
        <v>460</v>
      </c>
      <c r="AH17" s="13">
        <v>235</v>
      </c>
      <c r="AI17" s="13">
        <v>390</v>
      </c>
      <c r="AJ17" s="13">
        <v>215</v>
      </c>
      <c r="AK17" s="13">
        <v>0</v>
      </c>
      <c r="AL17" s="13">
        <v>510</v>
      </c>
      <c r="AM17" s="13">
        <v>1510</v>
      </c>
      <c r="AN17" s="13">
        <v>4575</v>
      </c>
      <c r="AO17" s="13">
        <v>9250</v>
      </c>
      <c r="AP17" s="13">
        <v>7800</v>
      </c>
      <c r="AQ17" s="13">
        <v>26</v>
      </c>
      <c r="AR17" s="13">
        <v>20</v>
      </c>
      <c r="AS17" s="13">
        <v>13246</v>
      </c>
      <c r="AT17" s="13">
        <v>23070</v>
      </c>
      <c r="AU17" s="13">
        <v>23810</v>
      </c>
      <c r="AV17" s="13">
        <v>3414</v>
      </c>
      <c r="AW17" s="13">
        <v>970</v>
      </c>
      <c r="AX17" s="13">
        <v>400</v>
      </c>
      <c r="AY17" s="13">
        <v>0</v>
      </c>
      <c r="AZ17" s="13">
        <v>-5548</v>
      </c>
      <c r="BA17" s="13">
        <v>21026</v>
      </c>
      <c r="BB17" s="13">
        <v>48200</v>
      </c>
      <c r="BC17" s="13">
        <v>41495</v>
      </c>
      <c r="BD17" s="13">
        <v>52450</v>
      </c>
      <c r="BE17" s="13">
        <v>65972</v>
      </c>
      <c r="BF17" s="13">
        <v>54755</v>
      </c>
      <c r="BG17" s="13">
        <v>1250</v>
      </c>
      <c r="BH17" s="13">
        <v>58946</v>
      </c>
      <c r="BI17" s="13">
        <v>38470</v>
      </c>
      <c r="BJ17" s="37">
        <v>9880</v>
      </c>
      <c r="BK17" s="37">
        <v>-12688</v>
      </c>
      <c r="BL17" s="37">
        <v>-136032</v>
      </c>
      <c r="BM17" s="57">
        <v>76423</v>
      </c>
      <c r="BN17" s="57">
        <v>8384</v>
      </c>
      <c r="BO17" s="57">
        <v>5922</v>
      </c>
      <c r="BP17" s="57">
        <v>8793</v>
      </c>
      <c r="BQ17" s="57">
        <v>37833</v>
      </c>
      <c r="BR17" s="57">
        <v>16229</v>
      </c>
      <c r="BS17" s="57">
        <v>8287</v>
      </c>
      <c r="BT17" s="57">
        <v>14332</v>
      </c>
      <c r="BU17" s="57">
        <v>-147333</v>
      </c>
    </row>
    <row r="18" spans="1:73" s="9" customFormat="1" ht="12.75">
      <c r="A18" s="5" t="s">
        <v>12</v>
      </c>
      <c r="B18" s="15" t="s">
        <v>128</v>
      </c>
      <c r="C18" s="14" t="s">
        <v>128</v>
      </c>
      <c r="D18" s="14" t="s">
        <v>128</v>
      </c>
      <c r="E18" s="14" t="s">
        <v>128</v>
      </c>
      <c r="F18" s="14" t="s">
        <v>128</v>
      </c>
      <c r="G18" s="14" t="s">
        <v>128</v>
      </c>
      <c r="H18" s="14" t="s">
        <v>128</v>
      </c>
      <c r="I18" s="14" t="s">
        <v>128</v>
      </c>
      <c r="J18" s="14" t="s">
        <v>128</v>
      </c>
      <c r="K18" s="14" t="s">
        <v>128</v>
      </c>
      <c r="L18" s="14" t="s">
        <v>128</v>
      </c>
      <c r="M18" s="14" t="s">
        <v>128</v>
      </c>
      <c r="N18" s="14" t="s">
        <v>128</v>
      </c>
      <c r="O18" s="14" t="s">
        <v>128</v>
      </c>
      <c r="P18" s="14" t="s">
        <v>128</v>
      </c>
      <c r="Q18" s="14" t="s">
        <v>128</v>
      </c>
      <c r="R18" s="14" t="s">
        <v>128</v>
      </c>
      <c r="S18" s="14" t="s">
        <v>128</v>
      </c>
      <c r="T18" s="14" t="s">
        <v>128</v>
      </c>
      <c r="U18" s="14" t="s">
        <v>128</v>
      </c>
      <c r="V18" s="14" t="s">
        <v>128</v>
      </c>
      <c r="W18" s="14" t="s">
        <v>128</v>
      </c>
      <c r="X18" s="14" t="s">
        <v>128</v>
      </c>
      <c r="Y18" s="14" t="s">
        <v>128</v>
      </c>
      <c r="Z18" s="14" t="s">
        <v>128</v>
      </c>
      <c r="AA18" s="14" t="s">
        <v>128</v>
      </c>
      <c r="AB18" s="14" t="s">
        <v>128</v>
      </c>
      <c r="AC18" s="14" t="s">
        <v>128</v>
      </c>
      <c r="AD18" s="14" t="s">
        <v>128</v>
      </c>
      <c r="AE18" s="14" t="s">
        <v>128</v>
      </c>
      <c r="AF18" s="14" t="s">
        <v>128</v>
      </c>
      <c r="AG18" s="14" t="s">
        <v>128</v>
      </c>
      <c r="AH18" s="14" t="s">
        <v>128</v>
      </c>
      <c r="AI18" s="14" t="s">
        <v>128</v>
      </c>
      <c r="AJ18" s="14" t="s">
        <v>128</v>
      </c>
      <c r="AK18" s="14" t="s">
        <v>128</v>
      </c>
      <c r="AL18" s="14" t="s">
        <v>128</v>
      </c>
      <c r="AM18" s="14" t="s">
        <v>128</v>
      </c>
      <c r="AN18" s="14" t="s">
        <v>128</v>
      </c>
      <c r="AO18" s="14" t="s">
        <v>128</v>
      </c>
      <c r="AP18" s="14" t="s">
        <v>128</v>
      </c>
      <c r="AQ18" s="14" t="s">
        <v>128</v>
      </c>
      <c r="AR18" s="14" t="s">
        <v>128</v>
      </c>
      <c r="AS18" s="14" t="s">
        <v>128</v>
      </c>
      <c r="AT18" s="14" t="s">
        <v>128</v>
      </c>
      <c r="AU18" s="14" t="s">
        <v>128</v>
      </c>
      <c r="AV18" s="14" t="s">
        <v>128</v>
      </c>
      <c r="AW18" s="14" t="s">
        <v>128</v>
      </c>
      <c r="AX18" s="14" t="s">
        <v>128</v>
      </c>
      <c r="AY18" s="14" t="s">
        <v>128</v>
      </c>
      <c r="AZ18" s="14" t="s">
        <v>128</v>
      </c>
      <c r="BA18" s="14" t="s">
        <v>128</v>
      </c>
      <c r="BB18" s="14" t="s">
        <v>128</v>
      </c>
      <c r="BC18" s="14" t="s">
        <v>128</v>
      </c>
      <c r="BD18" s="14" t="s">
        <v>128</v>
      </c>
      <c r="BE18" s="14" t="s">
        <v>128</v>
      </c>
      <c r="BF18" s="14" t="s">
        <v>128</v>
      </c>
      <c r="BG18" s="14">
        <v>26.7</v>
      </c>
      <c r="BH18" s="14">
        <v>27.9</v>
      </c>
      <c r="BI18" s="14">
        <v>79</v>
      </c>
      <c r="BJ18" s="38">
        <v>19</v>
      </c>
      <c r="BK18" s="38">
        <v>460</v>
      </c>
      <c r="BL18" s="38">
        <v>622</v>
      </c>
      <c r="BM18" s="59">
        <v>576</v>
      </c>
      <c r="BN18" s="59">
        <v>245</v>
      </c>
      <c r="BO18" s="59">
        <v>-331</v>
      </c>
      <c r="BP18" s="59">
        <v>-398</v>
      </c>
      <c r="BQ18" s="59">
        <v>308</v>
      </c>
      <c r="BR18" s="59">
        <v>-47</v>
      </c>
      <c r="BS18" s="59">
        <v>-239</v>
      </c>
      <c r="BT18" s="59">
        <v>-367</v>
      </c>
      <c r="BU18" s="59">
        <v>-157</v>
      </c>
    </row>
    <row r="19" spans="1:73" s="9" customFormat="1" ht="12.75">
      <c r="A19" s="4" t="s">
        <v>5</v>
      </c>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37"/>
      <c r="BK19" s="37"/>
      <c r="BL19" s="37"/>
      <c r="BM19" s="57"/>
      <c r="BN19" s="57"/>
      <c r="BO19" s="57"/>
      <c r="BP19" s="57"/>
      <c r="BQ19" s="57"/>
      <c r="BR19" s="57"/>
      <c r="BS19" s="57"/>
      <c r="BT19" s="57"/>
      <c r="BU19" s="57"/>
    </row>
    <row r="20" spans="1:73" s="9" customFormat="1" ht="12.75">
      <c r="A20" s="5" t="s">
        <v>13</v>
      </c>
      <c r="B20" s="15" t="s">
        <v>128</v>
      </c>
      <c r="C20" s="14" t="s">
        <v>128</v>
      </c>
      <c r="D20" s="14" t="s">
        <v>128</v>
      </c>
      <c r="E20" s="14" t="s">
        <v>128</v>
      </c>
      <c r="F20" s="14" t="s">
        <v>128</v>
      </c>
      <c r="G20" s="14" t="s">
        <v>128</v>
      </c>
      <c r="H20" s="14" t="s">
        <v>128</v>
      </c>
      <c r="I20" s="14" t="s">
        <v>128</v>
      </c>
      <c r="J20" s="14" t="s">
        <v>128</v>
      </c>
      <c r="K20" s="14" t="s">
        <v>128</v>
      </c>
      <c r="L20" s="14" t="s">
        <v>128</v>
      </c>
      <c r="M20" s="14" t="s">
        <v>128</v>
      </c>
      <c r="N20" s="14" t="s">
        <v>128</v>
      </c>
      <c r="O20" s="14" t="s">
        <v>128</v>
      </c>
      <c r="P20" s="14" t="s">
        <v>128</v>
      </c>
      <c r="Q20" s="14" t="s">
        <v>128</v>
      </c>
      <c r="R20" s="14" t="s">
        <v>128</v>
      </c>
      <c r="S20" s="14" t="s">
        <v>128</v>
      </c>
      <c r="T20" s="14" t="s">
        <v>128</v>
      </c>
      <c r="U20" s="14" t="s">
        <v>128</v>
      </c>
      <c r="V20" s="14" t="s">
        <v>128</v>
      </c>
      <c r="W20" s="14" t="s">
        <v>128</v>
      </c>
      <c r="X20" s="14" t="s">
        <v>128</v>
      </c>
      <c r="Y20" s="14" t="s">
        <v>128</v>
      </c>
      <c r="Z20" s="14" t="s">
        <v>128</v>
      </c>
      <c r="AA20" s="14" t="s">
        <v>128</v>
      </c>
      <c r="AB20" s="14" t="s">
        <v>128</v>
      </c>
      <c r="AC20" s="14" t="s">
        <v>128</v>
      </c>
      <c r="AD20" s="14" t="s">
        <v>128</v>
      </c>
      <c r="AE20" s="14" t="s">
        <v>128</v>
      </c>
      <c r="AF20" s="14" t="s">
        <v>128</v>
      </c>
      <c r="AG20" s="14" t="s">
        <v>128</v>
      </c>
      <c r="AH20" s="14" t="s">
        <v>128</v>
      </c>
      <c r="AI20" s="14" t="s">
        <v>128</v>
      </c>
      <c r="AJ20" s="14" t="s">
        <v>128</v>
      </c>
      <c r="AK20" s="14" t="s">
        <v>128</v>
      </c>
      <c r="AL20" s="14" t="s">
        <v>128</v>
      </c>
      <c r="AM20" s="14" t="s">
        <v>128</v>
      </c>
      <c r="AN20" s="14" t="s">
        <v>128</v>
      </c>
      <c r="AO20" s="14" t="s">
        <v>128</v>
      </c>
      <c r="AP20" s="14" t="s">
        <v>128</v>
      </c>
      <c r="AQ20" s="14" t="s">
        <v>128</v>
      </c>
      <c r="AR20" s="14" t="s">
        <v>128</v>
      </c>
      <c r="AS20" s="14" t="s">
        <v>128</v>
      </c>
      <c r="AT20" s="14" t="s">
        <v>128</v>
      </c>
      <c r="AU20" s="14" t="s">
        <v>128</v>
      </c>
      <c r="AV20" s="14" t="s">
        <v>128</v>
      </c>
      <c r="AW20" s="14" t="s">
        <v>128</v>
      </c>
      <c r="AX20" s="14" t="s">
        <v>128</v>
      </c>
      <c r="AY20" s="14" t="s">
        <v>128</v>
      </c>
      <c r="AZ20" s="13">
        <v>-10719</v>
      </c>
      <c r="BA20" s="13">
        <v>29712</v>
      </c>
      <c r="BB20" s="13">
        <v>91529</v>
      </c>
      <c r="BC20" s="13">
        <v>138534</v>
      </c>
      <c r="BD20" s="13">
        <v>172809</v>
      </c>
      <c r="BE20" s="13">
        <v>216999</v>
      </c>
      <c r="BF20" s="13">
        <v>216770</v>
      </c>
      <c r="BG20" s="13">
        <v>-250525</v>
      </c>
      <c r="BH20" s="13">
        <v>257106</v>
      </c>
      <c r="BI20" s="13">
        <v>927362</v>
      </c>
      <c r="BJ20" s="37">
        <v>1351650</v>
      </c>
      <c r="BK20" s="37">
        <v>989261</v>
      </c>
      <c r="BL20" s="37">
        <v>1399102</v>
      </c>
      <c r="BM20" s="57">
        <v>1398629</v>
      </c>
      <c r="BN20" s="57">
        <v>1102375</v>
      </c>
      <c r="BO20" s="57">
        <v>745436</v>
      </c>
      <c r="BP20" s="57">
        <v>898891</v>
      </c>
      <c r="BQ20" s="57">
        <v>-2882623</v>
      </c>
      <c r="BR20" s="57">
        <v>-1207085</v>
      </c>
      <c r="BS20" s="57">
        <v>-1345139</v>
      </c>
      <c r="BT20" s="57">
        <v>-1144147</v>
      </c>
      <c r="BU20" s="57">
        <v>241429</v>
      </c>
    </row>
    <row r="21" spans="1:73" s="9" customFormat="1" ht="12.75">
      <c r="A21" s="5" t="s">
        <v>14</v>
      </c>
      <c r="B21" s="13">
        <v>1</v>
      </c>
      <c r="C21" s="13">
        <v>6</v>
      </c>
      <c r="D21" s="13">
        <v>3</v>
      </c>
      <c r="E21" s="13">
        <v>0</v>
      </c>
      <c r="F21" s="13">
        <v>93</v>
      </c>
      <c r="G21" s="13">
        <v>89</v>
      </c>
      <c r="H21" s="13">
        <v>93</v>
      </c>
      <c r="I21" s="13">
        <v>142</v>
      </c>
      <c r="J21" s="13">
        <v>129</v>
      </c>
      <c r="K21" s="13">
        <v>191</v>
      </c>
      <c r="L21" s="13">
        <v>190</v>
      </c>
      <c r="M21" s="13">
        <v>142</v>
      </c>
      <c r="N21" s="13">
        <v>204</v>
      </c>
      <c r="O21" s="13">
        <v>271</v>
      </c>
      <c r="P21" s="13">
        <v>288</v>
      </c>
      <c r="Q21" s="13">
        <v>428</v>
      </c>
      <c r="R21" s="13">
        <v>329</v>
      </c>
      <c r="S21" s="13">
        <v>409</v>
      </c>
      <c r="T21" s="13">
        <v>274</v>
      </c>
      <c r="U21" s="13">
        <v>403</v>
      </c>
      <c r="V21" s="13">
        <v>506</v>
      </c>
      <c r="W21" s="13">
        <v>472</v>
      </c>
      <c r="X21" s="13">
        <v>557</v>
      </c>
      <c r="Y21" s="13">
        <v>541</v>
      </c>
      <c r="Z21" s="13">
        <v>764</v>
      </c>
      <c r="AA21" s="13">
        <v>1056</v>
      </c>
      <c r="AB21" s="13">
        <v>1044</v>
      </c>
      <c r="AC21" s="13">
        <v>1514</v>
      </c>
      <c r="AD21" s="13">
        <v>1762</v>
      </c>
      <c r="AE21" s="13">
        <v>2437</v>
      </c>
      <c r="AF21" s="13">
        <v>4188</v>
      </c>
      <c r="AG21" s="13">
        <v>3021</v>
      </c>
      <c r="AH21" s="13">
        <v>1928</v>
      </c>
      <c r="AI21" s="13">
        <v>2313</v>
      </c>
      <c r="AJ21" s="13">
        <v>1617</v>
      </c>
      <c r="AK21" s="13">
        <v>293</v>
      </c>
      <c r="AL21" s="13">
        <v>2695</v>
      </c>
      <c r="AM21" s="13">
        <v>7003</v>
      </c>
      <c r="AN21" s="13">
        <v>10254</v>
      </c>
      <c r="AO21" s="13">
        <v>14205</v>
      </c>
      <c r="AP21" s="13">
        <v>13084</v>
      </c>
      <c r="AQ21" s="13">
        <v>3004</v>
      </c>
      <c r="AR21" s="13">
        <v>10175</v>
      </c>
      <c r="AS21" s="13">
        <v>31895</v>
      </c>
      <c r="AT21" s="13">
        <v>53002</v>
      </c>
      <c r="AU21" s="13">
        <v>76236</v>
      </c>
      <c r="AV21" s="13">
        <v>29466</v>
      </c>
      <c r="AW21" s="13">
        <v>9746</v>
      </c>
      <c r="AX21" s="13">
        <v>7120</v>
      </c>
      <c r="AY21" s="13">
        <v>-50034</v>
      </c>
      <c r="AZ21" s="13">
        <v>-5373</v>
      </c>
      <c r="BA21" s="13">
        <v>30011</v>
      </c>
      <c r="BB21" s="13">
        <v>81034</v>
      </c>
      <c r="BC21" s="13">
        <v>123695</v>
      </c>
      <c r="BD21" s="13">
        <v>152888</v>
      </c>
      <c r="BE21" s="13">
        <v>191346</v>
      </c>
      <c r="BF21" s="13">
        <v>202892</v>
      </c>
      <c r="BG21" s="13">
        <v>100126</v>
      </c>
      <c r="BH21" s="13">
        <v>224008</v>
      </c>
      <c r="BI21" s="13">
        <v>181182</v>
      </c>
      <c r="BJ21" s="37">
        <v>124223</v>
      </c>
      <c r="BK21" s="37">
        <v>30181</v>
      </c>
      <c r="BL21" s="37">
        <v>33452</v>
      </c>
      <c r="BM21" s="57">
        <v>-473895</v>
      </c>
      <c r="BN21" s="57">
        <v>23423</v>
      </c>
      <c r="BO21" s="57">
        <v>-247999</v>
      </c>
      <c r="BP21" s="57">
        <v>-103485</v>
      </c>
      <c r="BQ21" s="57">
        <v>202060</v>
      </c>
      <c r="BR21" s="57">
        <v>-728963</v>
      </c>
      <c r="BS21" s="57">
        <v>-239544</v>
      </c>
      <c r="BT21" s="57">
        <v>-139086</v>
      </c>
      <c r="BU21" s="57">
        <v>272813</v>
      </c>
    </row>
    <row r="22" spans="1:73" s="9" customFormat="1" ht="12.75">
      <c r="A22" s="5" t="s">
        <v>12</v>
      </c>
      <c r="B22" s="15" t="s">
        <v>128</v>
      </c>
      <c r="C22" s="14" t="s">
        <v>128</v>
      </c>
      <c r="D22" s="14" t="s">
        <v>128</v>
      </c>
      <c r="E22" s="14" t="s">
        <v>128</v>
      </c>
      <c r="F22" s="14" t="s">
        <v>128</v>
      </c>
      <c r="G22" s="14" t="s">
        <v>128</v>
      </c>
      <c r="H22" s="14" t="s">
        <v>128</v>
      </c>
      <c r="I22" s="14" t="s">
        <v>128</v>
      </c>
      <c r="J22" s="14" t="s">
        <v>128</v>
      </c>
      <c r="K22" s="14" t="s">
        <v>128</v>
      </c>
      <c r="L22" s="14" t="s">
        <v>128</v>
      </c>
      <c r="M22" s="14" t="s">
        <v>128</v>
      </c>
      <c r="N22" s="14" t="s">
        <v>128</v>
      </c>
      <c r="O22" s="14" t="s">
        <v>128</v>
      </c>
      <c r="P22" s="14" t="s">
        <v>128</v>
      </c>
      <c r="Q22" s="14" t="s">
        <v>128</v>
      </c>
      <c r="R22" s="14" t="s">
        <v>128</v>
      </c>
      <c r="S22" s="14" t="s">
        <v>128</v>
      </c>
      <c r="T22" s="14" t="s">
        <v>128</v>
      </c>
      <c r="U22" s="14" t="s">
        <v>128</v>
      </c>
      <c r="V22" s="14" t="s">
        <v>128</v>
      </c>
      <c r="W22" s="14" t="s">
        <v>128</v>
      </c>
      <c r="X22" s="14" t="s">
        <v>128</v>
      </c>
      <c r="Y22" s="14" t="s">
        <v>128</v>
      </c>
      <c r="Z22" s="14" t="s">
        <v>128</v>
      </c>
      <c r="AA22" s="14" t="s">
        <v>128</v>
      </c>
      <c r="AB22" s="14" t="s">
        <v>128</v>
      </c>
      <c r="AC22" s="14" t="s">
        <v>128</v>
      </c>
      <c r="AD22" s="14" t="s">
        <v>128</v>
      </c>
      <c r="AE22" s="14" t="s">
        <v>128</v>
      </c>
      <c r="AF22" s="14" t="s">
        <v>128</v>
      </c>
      <c r="AG22" s="14" t="s">
        <v>128</v>
      </c>
      <c r="AH22" s="14" t="s">
        <v>128</v>
      </c>
      <c r="AI22" s="14" t="s">
        <v>128</v>
      </c>
      <c r="AJ22" s="14" t="s">
        <v>128</v>
      </c>
      <c r="AK22" s="14" t="s">
        <v>128</v>
      </c>
      <c r="AL22" s="14" t="s">
        <v>128</v>
      </c>
      <c r="AM22" s="14" t="s">
        <v>128</v>
      </c>
      <c r="AN22" s="14" t="s">
        <v>128</v>
      </c>
      <c r="AO22" s="14" t="s">
        <v>128</v>
      </c>
      <c r="AP22" s="14" t="s">
        <v>128</v>
      </c>
      <c r="AQ22" s="14" t="s">
        <v>128</v>
      </c>
      <c r="AR22" s="14" t="s">
        <v>128</v>
      </c>
      <c r="AS22" s="14" t="s">
        <v>128</v>
      </c>
      <c r="AT22" s="14" t="s">
        <v>128</v>
      </c>
      <c r="AU22" s="14" t="s">
        <v>128</v>
      </c>
      <c r="AV22" s="14" t="s">
        <v>128</v>
      </c>
      <c r="AW22" s="14" t="s">
        <v>128</v>
      </c>
      <c r="AX22" s="14" t="s">
        <v>128</v>
      </c>
      <c r="AY22" s="14" t="s">
        <v>128</v>
      </c>
      <c r="AZ22" s="14" t="s">
        <v>128</v>
      </c>
      <c r="BA22" s="14" t="s">
        <v>128</v>
      </c>
      <c r="BB22" s="14" t="s">
        <v>128</v>
      </c>
      <c r="BC22" s="14" t="s">
        <v>128</v>
      </c>
      <c r="BD22" s="14" t="s">
        <v>128</v>
      </c>
      <c r="BE22" s="14" t="s">
        <v>128</v>
      </c>
      <c r="BF22" s="14" t="s">
        <v>128</v>
      </c>
      <c r="BG22" s="14">
        <v>-402.4</v>
      </c>
      <c r="BH22" s="14">
        <v>23.5</v>
      </c>
      <c r="BI22" s="14">
        <v>1035.9</v>
      </c>
      <c r="BJ22" s="38">
        <v>1460</v>
      </c>
      <c r="BK22" s="38">
        <v>1214</v>
      </c>
      <c r="BL22" s="38">
        <v>1879</v>
      </c>
      <c r="BM22" s="59">
        <v>2038</v>
      </c>
      <c r="BN22" s="59">
        <v>1312</v>
      </c>
      <c r="BO22" s="59">
        <v>1242</v>
      </c>
      <c r="BP22" s="59">
        <v>1114</v>
      </c>
      <c r="BQ22" s="59">
        <v>-3321</v>
      </c>
      <c r="BR22" s="59">
        <v>-469</v>
      </c>
      <c r="BS22" s="59">
        <v>-1100</v>
      </c>
      <c r="BT22" s="59">
        <v>-822</v>
      </c>
      <c r="BU22" s="59">
        <v>-60</v>
      </c>
    </row>
    <row r="23" spans="1:73" s="9" customFormat="1" ht="12.75">
      <c r="A23" s="4" t="s">
        <v>6</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37"/>
      <c r="BK23" s="37"/>
      <c r="BL23" s="37"/>
      <c r="BM23" s="57"/>
      <c r="BN23" s="57"/>
      <c r="BO23" s="57"/>
      <c r="BP23" s="57"/>
      <c r="BQ23" s="57"/>
      <c r="BR23" s="57"/>
      <c r="BS23" s="57"/>
      <c r="BT23" s="57"/>
      <c r="BU23" s="57"/>
    </row>
    <row r="24" spans="1:73" s="9" customFormat="1" ht="12.75">
      <c r="A24" s="5" t="s">
        <v>13</v>
      </c>
      <c r="B24" s="15" t="s">
        <v>128</v>
      </c>
      <c r="C24" s="14" t="s">
        <v>128</v>
      </c>
      <c r="D24" s="14" t="s">
        <v>128</v>
      </c>
      <c r="E24" s="14" t="s">
        <v>128</v>
      </c>
      <c r="F24" s="14" t="s">
        <v>128</v>
      </c>
      <c r="G24" s="14" t="s">
        <v>128</v>
      </c>
      <c r="H24" s="14" t="s">
        <v>128</v>
      </c>
      <c r="I24" s="14" t="s">
        <v>128</v>
      </c>
      <c r="J24" s="14" t="s">
        <v>128</v>
      </c>
      <c r="K24" s="14" t="s">
        <v>128</v>
      </c>
      <c r="L24" s="14" t="s">
        <v>128</v>
      </c>
      <c r="M24" s="14" t="s">
        <v>128</v>
      </c>
      <c r="N24" s="14" t="s">
        <v>128</v>
      </c>
      <c r="O24" s="14" t="s">
        <v>128</v>
      </c>
      <c r="P24" s="14" t="s">
        <v>128</v>
      </c>
      <c r="Q24" s="14" t="s">
        <v>128</v>
      </c>
      <c r="R24" s="14" t="s">
        <v>128</v>
      </c>
      <c r="S24" s="14" t="s">
        <v>128</v>
      </c>
      <c r="T24" s="14" t="s">
        <v>128</v>
      </c>
      <c r="U24" s="14" t="s">
        <v>128</v>
      </c>
      <c r="V24" s="14" t="s">
        <v>128</v>
      </c>
      <c r="W24" s="14" t="s">
        <v>128</v>
      </c>
      <c r="X24" s="14" t="s">
        <v>128</v>
      </c>
      <c r="Y24" s="14" t="s">
        <v>128</v>
      </c>
      <c r="Z24" s="14" t="s">
        <v>128</v>
      </c>
      <c r="AA24" s="14" t="s">
        <v>128</v>
      </c>
      <c r="AB24" s="14" t="s">
        <v>128</v>
      </c>
      <c r="AC24" s="14" t="s">
        <v>128</v>
      </c>
      <c r="AD24" s="14" t="s">
        <v>128</v>
      </c>
      <c r="AE24" s="14" t="s">
        <v>128</v>
      </c>
      <c r="AF24" s="14" t="s">
        <v>128</v>
      </c>
      <c r="AG24" s="14" t="s">
        <v>128</v>
      </c>
      <c r="AH24" s="14" t="s">
        <v>128</v>
      </c>
      <c r="AI24" s="14" t="s">
        <v>128</v>
      </c>
      <c r="AJ24" s="14" t="s">
        <v>128</v>
      </c>
      <c r="AK24" s="14" t="s">
        <v>128</v>
      </c>
      <c r="AL24" s="14" t="s">
        <v>128</v>
      </c>
      <c r="AM24" s="14" t="s">
        <v>128</v>
      </c>
      <c r="AN24" s="14" t="s">
        <v>128</v>
      </c>
      <c r="AO24" s="14" t="s">
        <v>128</v>
      </c>
      <c r="AP24" s="14" t="s">
        <v>128</v>
      </c>
      <c r="AQ24" s="14" t="s">
        <v>128</v>
      </c>
      <c r="AR24" s="14" t="s">
        <v>128</v>
      </c>
      <c r="AS24" s="14" t="s">
        <v>128</v>
      </c>
      <c r="AT24" s="14" t="s">
        <v>128</v>
      </c>
      <c r="AU24" s="14" t="s">
        <v>128</v>
      </c>
      <c r="AV24" s="14" t="s">
        <v>128</v>
      </c>
      <c r="AW24" s="14" t="s">
        <v>128</v>
      </c>
      <c r="AX24" s="14" t="s">
        <v>128</v>
      </c>
      <c r="AY24" s="14" t="s">
        <v>128</v>
      </c>
      <c r="AZ24" s="13">
        <v>45</v>
      </c>
      <c r="BA24" s="13">
        <v>14497</v>
      </c>
      <c r="BB24" s="13">
        <v>32099</v>
      </c>
      <c r="BC24" s="13">
        <v>52346</v>
      </c>
      <c r="BD24" s="13">
        <v>58439</v>
      </c>
      <c r="BE24" s="13">
        <v>68822</v>
      </c>
      <c r="BF24" s="13">
        <v>67674</v>
      </c>
      <c r="BG24" s="13">
        <v>36458</v>
      </c>
      <c r="BH24" s="13">
        <v>100185</v>
      </c>
      <c r="BI24" s="13">
        <v>148130</v>
      </c>
      <c r="BJ24" s="37">
        <v>148862</v>
      </c>
      <c r="BK24" s="37">
        <v>75614</v>
      </c>
      <c r="BL24" s="37">
        <v>69008</v>
      </c>
      <c r="BM24" s="57">
        <v>-3319</v>
      </c>
      <c r="BN24" s="57">
        <v>11052</v>
      </c>
      <c r="BO24" s="57" t="s">
        <v>128</v>
      </c>
      <c r="BP24" s="57" t="s">
        <v>128</v>
      </c>
      <c r="BQ24" s="57" t="s">
        <v>128</v>
      </c>
      <c r="BR24" s="57" t="s">
        <v>128</v>
      </c>
      <c r="BS24" s="57">
        <v>0</v>
      </c>
      <c r="BT24" s="57">
        <v>0</v>
      </c>
      <c r="BU24" s="57">
        <v>0</v>
      </c>
    </row>
    <row r="25" spans="1:73" s="9" customFormat="1" ht="12.75">
      <c r="A25" s="5" t="s">
        <v>14</v>
      </c>
      <c r="B25" s="13">
        <v>0</v>
      </c>
      <c r="C25" s="13">
        <v>0</v>
      </c>
      <c r="D25" s="13">
        <v>0</v>
      </c>
      <c r="E25" s="13">
        <v>0</v>
      </c>
      <c r="F25" s="13">
        <v>59</v>
      </c>
      <c r="G25" s="13">
        <v>44</v>
      </c>
      <c r="H25" s="13">
        <v>52</v>
      </c>
      <c r="I25" s="13">
        <v>56</v>
      </c>
      <c r="J25" s="13">
        <v>108</v>
      </c>
      <c r="K25" s="13">
        <v>126</v>
      </c>
      <c r="L25" s="13">
        <v>124</v>
      </c>
      <c r="M25" s="13">
        <v>124</v>
      </c>
      <c r="N25" s="13">
        <v>144</v>
      </c>
      <c r="O25" s="13">
        <v>157</v>
      </c>
      <c r="P25" s="13">
        <v>191</v>
      </c>
      <c r="Q25" s="13">
        <v>235</v>
      </c>
      <c r="R25" s="13">
        <v>235</v>
      </c>
      <c r="S25" s="13">
        <v>235</v>
      </c>
      <c r="T25" s="13">
        <v>221</v>
      </c>
      <c r="U25" s="13">
        <v>251</v>
      </c>
      <c r="V25" s="13">
        <v>273</v>
      </c>
      <c r="W25" s="13">
        <v>266</v>
      </c>
      <c r="X25" s="13">
        <v>180</v>
      </c>
      <c r="Y25" s="13">
        <v>266</v>
      </c>
      <c r="Z25" s="13">
        <v>276</v>
      </c>
      <c r="AA25" s="13">
        <v>323</v>
      </c>
      <c r="AB25" s="13">
        <v>313</v>
      </c>
      <c r="AC25" s="13">
        <v>467</v>
      </c>
      <c r="AD25" s="13">
        <v>605</v>
      </c>
      <c r="AE25" s="13">
        <v>605</v>
      </c>
      <c r="AF25" s="13">
        <v>839</v>
      </c>
      <c r="AG25" s="13">
        <v>827</v>
      </c>
      <c r="AH25" s="13">
        <v>923</v>
      </c>
      <c r="AI25" s="13">
        <v>1241</v>
      </c>
      <c r="AJ25" s="13">
        <v>1243</v>
      </c>
      <c r="AK25" s="13">
        <v>552</v>
      </c>
      <c r="AL25" s="13">
        <v>1356</v>
      </c>
      <c r="AM25" s="13">
        <v>2444</v>
      </c>
      <c r="AN25" s="13">
        <v>3126</v>
      </c>
      <c r="AO25" s="13">
        <v>4154</v>
      </c>
      <c r="AP25" s="13">
        <v>4389</v>
      </c>
      <c r="AQ25" s="13">
        <v>3642</v>
      </c>
      <c r="AR25" s="13">
        <v>5020</v>
      </c>
      <c r="AS25" s="13">
        <v>8068</v>
      </c>
      <c r="AT25" s="13">
        <v>14300</v>
      </c>
      <c r="AU25" s="13">
        <v>22067</v>
      </c>
      <c r="AV25" s="13">
        <v>15484</v>
      </c>
      <c r="AW25" s="13">
        <v>8520</v>
      </c>
      <c r="AX25" s="13">
        <v>7803</v>
      </c>
      <c r="AY25" s="13">
        <v>0</v>
      </c>
      <c r="AZ25" s="13">
        <v>0</v>
      </c>
      <c r="BA25" s="13">
        <v>14430</v>
      </c>
      <c r="BB25" s="13">
        <v>31825</v>
      </c>
      <c r="BC25" s="13">
        <v>51715</v>
      </c>
      <c r="BD25" s="13">
        <v>56778</v>
      </c>
      <c r="BE25" s="13">
        <v>67639</v>
      </c>
      <c r="BF25" s="13">
        <v>65968</v>
      </c>
      <c r="BG25" s="13">
        <v>34570</v>
      </c>
      <c r="BH25" s="13">
        <v>99194</v>
      </c>
      <c r="BI25" s="13">
        <v>146703</v>
      </c>
      <c r="BJ25" s="37">
        <v>146372</v>
      </c>
      <c r="BK25" s="37">
        <v>72423</v>
      </c>
      <c r="BL25" s="37">
        <v>66627</v>
      </c>
      <c r="BM25" s="57">
        <v>-9340</v>
      </c>
      <c r="BN25" s="57">
        <v>7300</v>
      </c>
      <c r="BO25" s="57" t="s">
        <v>128</v>
      </c>
      <c r="BP25" s="57" t="s">
        <v>128</v>
      </c>
      <c r="BQ25" s="57" t="s">
        <v>128</v>
      </c>
      <c r="BR25" s="57" t="s">
        <v>128</v>
      </c>
      <c r="BS25" s="57">
        <v>0</v>
      </c>
      <c r="BT25" s="57">
        <v>0</v>
      </c>
      <c r="BU25" s="57">
        <v>0</v>
      </c>
    </row>
    <row r="26" spans="1:73" s="9" customFormat="1" ht="13.5" thickBot="1">
      <c r="A26" s="24" t="s">
        <v>12</v>
      </c>
      <c r="B26" s="25" t="s">
        <v>128</v>
      </c>
      <c r="C26" s="26" t="s">
        <v>128</v>
      </c>
      <c r="D26" s="26" t="s">
        <v>128</v>
      </c>
      <c r="E26" s="26" t="s">
        <v>128</v>
      </c>
      <c r="F26" s="26" t="s">
        <v>128</v>
      </c>
      <c r="G26" s="26" t="s">
        <v>128</v>
      </c>
      <c r="H26" s="26" t="s">
        <v>128</v>
      </c>
      <c r="I26" s="26" t="s">
        <v>128</v>
      </c>
      <c r="J26" s="26" t="s">
        <v>128</v>
      </c>
      <c r="K26" s="26" t="s">
        <v>128</v>
      </c>
      <c r="L26" s="26" t="s">
        <v>128</v>
      </c>
      <c r="M26" s="26" t="s">
        <v>128</v>
      </c>
      <c r="N26" s="26" t="s">
        <v>128</v>
      </c>
      <c r="O26" s="26" t="s">
        <v>128</v>
      </c>
      <c r="P26" s="26" t="s">
        <v>128</v>
      </c>
      <c r="Q26" s="26" t="s">
        <v>128</v>
      </c>
      <c r="R26" s="26" t="s">
        <v>128</v>
      </c>
      <c r="S26" s="26" t="s">
        <v>128</v>
      </c>
      <c r="T26" s="26" t="s">
        <v>128</v>
      </c>
      <c r="U26" s="26" t="s">
        <v>128</v>
      </c>
      <c r="V26" s="26" t="s">
        <v>128</v>
      </c>
      <c r="W26" s="26" t="s">
        <v>128</v>
      </c>
      <c r="X26" s="26" t="s">
        <v>128</v>
      </c>
      <c r="Y26" s="26" t="s">
        <v>128</v>
      </c>
      <c r="Z26" s="26" t="s">
        <v>128</v>
      </c>
      <c r="AA26" s="26" t="s">
        <v>128</v>
      </c>
      <c r="AB26" s="26" t="s">
        <v>128</v>
      </c>
      <c r="AC26" s="26" t="s">
        <v>128</v>
      </c>
      <c r="AD26" s="26" t="s">
        <v>128</v>
      </c>
      <c r="AE26" s="26" t="s">
        <v>128</v>
      </c>
      <c r="AF26" s="26" t="s">
        <v>128</v>
      </c>
      <c r="AG26" s="26" t="s">
        <v>128</v>
      </c>
      <c r="AH26" s="26" t="s">
        <v>128</v>
      </c>
      <c r="AI26" s="26" t="s">
        <v>128</v>
      </c>
      <c r="AJ26" s="26" t="s">
        <v>128</v>
      </c>
      <c r="AK26" s="26" t="s">
        <v>128</v>
      </c>
      <c r="AL26" s="26" t="s">
        <v>128</v>
      </c>
      <c r="AM26" s="26" t="s">
        <v>128</v>
      </c>
      <c r="AN26" s="26" t="s">
        <v>128</v>
      </c>
      <c r="AO26" s="26" t="s">
        <v>128</v>
      </c>
      <c r="AP26" s="26" t="s">
        <v>128</v>
      </c>
      <c r="AQ26" s="26" t="s">
        <v>128</v>
      </c>
      <c r="AR26" s="26" t="s">
        <v>128</v>
      </c>
      <c r="AS26" s="26" t="s">
        <v>128</v>
      </c>
      <c r="AT26" s="26" t="s">
        <v>128</v>
      </c>
      <c r="AU26" s="26" t="s">
        <v>128</v>
      </c>
      <c r="AV26" s="26" t="s">
        <v>128</v>
      </c>
      <c r="AW26" s="26" t="s">
        <v>128</v>
      </c>
      <c r="AX26" s="26" t="s">
        <v>128</v>
      </c>
      <c r="AY26" s="26" t="s">
        <v>128</v>
      </c>
      <c r="AZ26" s="26" t="s">
        <v>128</v>
      </c>
      <c r="BA26" s="26" t="s">
        <v>128</v>
      </c>
      <c r="BB26" s="26" t="s">
        <v>128</v>
      </c>
      <c r="BC26" s="26" t="s">
        <v>128</v>
      </c>
      <c r="BD26" s="26" t="s">
        <v>128</v>
      </c>
      <c r="BE26" s="26" t="s">
        <v>128</v>
      </c>
      <c r="BF26" s="26" t="s">
        <v>128</v>
      </c>
      <c r="BG26" s="26" t="s">
        <v>128</v>
      </c>
      <c r="BH26" s="26" t="s">
        <v>128</v>
      </c>
      <c r="BI26" s="26" t="s">
        <v>128</v>
      </c>
      <c r="BJ26" s="39" t="s">
        <v>128</v>
      </c>
      <c r="BK26" s="39">
        <v>150</v>
      </c>
      <c r="BL26" s="39">
        <v>150</v>
      </c>
      <c r="BM26" s="60">
        <v>150</v>
      </c>
      <c r="BN26" s="60">
        <v>150</v>
      </c>
      <c r="BO26" s="60">
        <v>150</v>
      </c>
      <c r="BP26" s="60">
        <v>150</v>
      </c>
      <c r="BQ26" s="60">
        <v>225</v>
      </c>
      <c r="BR26" s="60" t="s">
        <v>128</v>
      </c>
      <c r="BS26" s="60">
        <v>0</v>
      </c>
      <c r="BT26" s="60">
        <v>0</v>
      </c>
      <c r="BU26" s="60">
        <v>0</v>
      </c>
    </row>
    <row r="27" spans="1:69" s="29" customFormat="1" ht="12.75">
      <c r="A27" s="3" t="s">
        <v>20</v>
      </c>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8"/>
      <c r="BH27" s="28"/>
      <c r="BI27" s="28"/>
      <c r="BJ27" s="28"/>
      <c r="BK27" s="28"/>
      <c r="BL27" s="28"/>
      <c r="BM27" s="10"/>
      <c r="BP27" s="32"/>
      <c r="BQ27" s="32"/>
    </row>
    <row r="28" spans="1:72" ht="31.5" customHeight="1">
      <c r="A28" s="80" t="s">
        <v>168</v>
      </c>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row>
    <row r="29" spans="1:72" ht="12.75">
      <c r="A29" s="80" t="s">
        <v>148</v>
      </c>
      <c r="B29" s="80"/>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row>
    <row r="30" spans="1:72" ht="12.75">
      <c r="A30" s="81" t="s">
        <v>134</v>
      </c>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row>
    <row r="31" spans="1:72" ht="33" customHeight="1">
      <c r="A31" s="81" t="s">
        <v>174</v>
      </c>
      <c r="B31" s="81"/>
      <c r="C31" s="81"/>
      <c r="D31" s="81"/>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row>
  </sheetData>
  <sheetProtection/>
  <mergeCells count="4">
    <mergeCell ref="A28:BT28"/>
    <mergeCell ref="A29:BT29"/>
    <mergeCell ref="A30:BT30"/>
    <mergeCell ref="A31:BT31"/>
  </mergeCells>
  <printOptions/>
  <pageMargins left="0.7" right="0.7" top="0.75" bottom="0.75" header="0.3" footer="0.3"/>
  <pageSetup fitToHeight="1" fitToWidth="1" horizontalDpi="600" verticalDpi="600" orientation="landscape" paperSize="9" scale="87" r:id="rId1"/>
</worksheet>
</file>

<file path=xl/worksheets/sheet3.xml><?xml version="1.0" encoding="utf-8"?>
<worksheet xmlns="http://schemas.openxmlformats.org/spreadsheetml/2006/main" xmlns:r="http://schemas.openxmlformats.org/officeDocument/2006/relationships">
  <sheetPr>
    <pageSetUpPr fitToPage="1"/>
  </sheetPr>
  <dimension ref="A1:BV48"/>
  <sheetViews>
    <sheetView tabSelected="1" view="pageBreakPreview" zoomScale="60" zoomScaleNormal="120" zoomScalePageLayoutView="0" workbookViewId="0" topLeftCell="A1">
      <pane xSplit="1" ySplit="2" topLeftCell="BN3" activePane="bottomRight" state="frozen"/>
      <selection pane="topLeft" activeCell="BQ25" sqref="BQ25"/>
      <selection pane="topRight" activeCell="BQ25" sqref="BQ25"/>
      <selection pane="bottomLeft" activeCell="BQ25" sqref="BQ25"/>
      <selection pane="bottomRight" activeCell="BU5" sqref="BU5"/>
    </sheetView>
  </sheetViews>
  <sheetFormatPr defaultColWidth="9.33203125" defaultRowHeight="12.75"/>
  <cols>
    <col min="1" max="1" width="55.5" style="0" customWidth="1"/>
    <col min="2" max="2" width="15.83203125" style="21" hidden="1" customWidth="1"/>
    <col min="3" max="65" width="15.83203125" style="0" hidden="1" customWidth="1"/>
    <col min="66" max="67" width="14.66015625" style="0" customWidth="1"/>
    <col min="68" max="69" width="14.66015625" style="67" customWidth="1"/>
    <col min="70" max="71" width="14.16015625" style="0" bestFit="1" customWidth="1"/>
    <col min="72" max="72" width="14.33203125" style="0" bestFit="1" customWidth="1"/>
    <col min="73" max="73" width="13.5" style="0" bestFit="1" customWidth="1"/>
  </cols>
  <sheetData>
    <row r="1" ht="15" thickBot="1">
      <c r="A1" s="1" t="s">
        <v>115</v>
      </c>
    </row>
    <row r="2" spans="1:73" s="9" customFormat="1" ht="14.25" thickBot="1">
      <c r="A2" s="11" t="s">
        <v>11</v>
      </c>
      <c r="B2" s="6" t="s">
        <v>21</v>
      </c>
      <c r="C2" s="6" t="s">
        <v>22</v>
      </c>
      <c r="D2" s="6" t="s">
        <v>23</v>
      </c>
      <c r="E2" s="6" t="s">
        <v>24</v>
      </c>
      <c r="F2" s="6" t="s">
        <v>25</v>
      </c>
      <c r="G2" s="6" t="s">
        <v>26</v>
      </c>
      <c r="H2" s="6" t="s">
        <v>27</v>
      </c>
      <c r="I2" s="6" t="s">
        <v>28</v>
      </c>
      <c r="J2" s="6" t="s">
        <v>29</v>
      </c>
      <c r="K2" s="6" t="s">
        <v>30</v>
      </c>
      <c r="L2" s="6" t="s">
        <v>31</v>
      </c>
      <c r="M2" s="6" t="s">
        <v>32</v>
      </c>
      <c r="N2" s="6" t="s">
        <v>33</v>
      </c>
      <c r="O2" s="6" t="s">
        <v>34</v>
      </c>
      <c r="P2" s="6" t="s">
        <v>35</v>
      </c>
      <c r="Q2" s="6" t="s">
        <v>36</v>
      </c>
      <c r="R2" s="6" t="s">
        <v>37</v>
      </c>
      <c r="S2" s="6" t="s">
        <v>38</v>
      </c>
      <c r="T2" s="6" t="s">
        <v>39</v>
      </c>
      <c r="U2" s="6" t="s">
        <v>40</v>
      </c>
      <c r="V2" s="6" t="s">
        <v>41</v>
      </c>
      <c r="W2" s="6" t="s">
        <v>42</v>
      </c>
      <c r="X2" s="6" t="s">
        <v>43</v>
      </c>
      <c r="Y2" s="6" t="s">
        <v>44</v>
      </c>
      <c r="Z2" s="6" t="s">
        <v>45</v>
      </c>
      <c r="AA2" s="6" t="s">
        <v>46</v>
      </c>
      <c r="AB2" s="6" t="s">
        <v>47</v>
      </c>
      <c r="AC2" s="6" t="s">
        <v>48</v>
      </c>
      <c r="AD2" s="6" t="s">
        <v>49</v>
      </c>
      <c r="AE2" s="6" t="s">
        <v>50</v>
      </c>
      <c r="AF2" s="6" t="s">
        <v>51</v>
      </c>
      <c r="AG2" s="6" t="s">
        <v>52</v>
      </c>
      <c r="AH2" s="6" t="s">
        <v>53</v>
      </c>
      <c r="AI2" s="6" t="s">
        <v>54</v>
      </c>
      <c r="AJ2" s="6" t="s">
        <v>55</v>
      </c>
      <c r="AK2" s="6" t="s">
        <v>56</v>
      </c>
      <c r="AL2" s="6" t="s">
        <v>57</v>
      </c>
      <c r="AM2" s="6" t="s">
        <v>58</v>
      </c>
      <c r="AN2" s="6" t="s">
        <v>59</v>
      </c>
      <c r="AO2" s="6" t="s">
        <v>60</v>
      </c>
      <c r="AP2" s="6" t="s">
        <v>61</v>
      </c>
      <c r="AQ2" s="6" t="s">
        <v>62</v>
      </c>
      <c r="AR2" s="6" t="s">
        <v>63</v>
      </c>
      <c r="AS2" s="6" t="s">
        <v>64</v>
      </c>
      <c r="AT2" s="6" t="s">
        <v>65</v>
      </c>
      <c r="AU2" s="6" t="s">
        <v>66</v>
      </c>
      <c r="AV2" s="6" t="s">
        <v>67</v>
      </c>
      <c r="AW2" s="6" t="s">
        <v>68</v>
      </c>
      <c r="AX2" s="6" t="s">
        <v>69</v>
      </c>
      <c r="AY2" s="6" t="s">
        <v>70</v>
      </c>
      <c r="AZ2" s="6" t="s">
        <v>71</v>
      </c>
      <c r="BA2" s="6" t="s">
        <v>72</v>
      </c>
      <c r="BB2" s="6" t="s">
        <v>73</v>
      </c>
      <c r="BC2" s="6" t="s">
        <v>74</v>
      </c>
      <c r="BD2" s="6" t="s">
        <v>75</v>
      </c>
      <c r="BE2" s="6" t="s">
        <v>76</v>
      </c>
      <c r="BF2" s="6" t="s">
        <v>77</v>
      </c>
      <c r="BG2" s="6" t="s">
        <v>116</v>
      </c>
      <c r="BH2" s="6" t="s">
        <v>78</v>
      </c>
      <c r="BI2" s="6" t="s">
        <v>79</v>
      </c>
      <c r="BJ2" s="6" t="s">
        <v>80</v>
      </c>
      <c r="BK2" s="6" t="s">
        <v>81</v>
      </c>
      <c r="BL2" s="6" t="s">
        <v>136</v>
      </c>
      <c r="BM2" s="6" t="s">
        <v>155</v>
      </c>
      <c r="BN2" s="6" t="s">
        <v>159</v>
      </c>
      <c r="BO2" s="6" t="s">
        <v>164</v>
      </c>
      <c r="BP2" s="6" t="s">
        <v>166</v>
      </c>
      <c r="BQ2" s="6" t="s">
        <v>169</v>
      </c>
      <c r="BR2" s="6" t="s">
        <v>170</v>
      </c>
      <c r="BS2" s="6" t="s">
        <v>171</v>
      </c>
      <c r="BT2" s="68" t="s">
        <v>172</v>
      </c>
      <c r="BU2" s="68" t="s">
        <v>173</v>
      </c>
    </row>
    <row r="3" spans="1:73" s="9" customFormat="1" ht="12.75">
      <c r="A3" s="4" t="s">
        <v>7</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43"/>
      <c r="BG3" s="51"/>
      <c r="BH3" s="51"/>
      <c r="BI3" s="51"/>
      <c r="BJ3" s="51"/>
      <c r="BK3" s="51"/>
      <c r="BL3" s="51"/>
      <c r="BM3" s="51"/>
      <c r="BN3" s="51"/>
      <c r="BO3" s="51"/>
      <c r="BP3" s="51"/>
      <c r="BQ3" s="51"/>
      <c r="BR3" s="51"/>
      <c r="BS3" s="51"/>
      <c r="BT3" s="51"/>
      <c r="BU3" s="51"/>
    </row>
    <row r="4" spans="1:73" s="9" customFormat="1" ht="12.75">
      <c r="A4" s="5" t="s">
        <v>17</v>
      </c>
      <c r="B4" s="20" t="s">
        <v>128</v>
      </c>
      <c r="C4" s="18" t="s">
        <v>128</v>
      </c>
      <c r="D4" s="18" t="s">
        <v>128</v>
      </c>
      <c r="E4" s="18" t="s">
        <v>128</v>
      </c>
      <c r="F4" s="18" t="s">
        <v>128</v>
      </c>
      <c r="G4" s="18" t="s">
        <v>128</v>
      </c>
      <c r="H4" s="18" t="s">
        <v>128</v>
      </c>
      <c r="I4" s="18" t="s">
        <v>128</v>
      </c>
      <c r="J4" s="18" t="s">
        <v>128</v>
      </c>
      <c r="K4" s="18" t="s">
        <v>128</v>
      </c>
      <c r="L4" s="18" t="s">
        <v>128</v>
      </c>
      <c r="M4" s="18" t="s">
        <v>128</v>
      </c>
      <c r="N4" s="18" t="s">
        <v>128</v>
      </c>
      <c r="O4" s="18" t="s">
        <v>128</v>
      </c>
      <c r="P4" s="18" t="s">
        <v>128</v>
      </c>
      <c r="Q4" s="18" t="s">
        <v>128</v>
      </c>
      <c r="R4" s="18" t="s">
        <v>128</v>
      </c>
      <c r="S4" s="18" t="s">
        <v>128</v>
      </c>
      <c r="T4" s="18" t="s">
        <v>128</v>
      </c>
      <c r="U4" s="18" t="s">
        <v>128</v>
      </c>
      <c r="V4" s="18" t="s">
        <v>128</v>
      </c>
      <c r="W4" s="18" t="s">
        <v>128</v>
      </c>
      <c r="X4" s="18" t="s">
        <v>128</v>
      </c>
      <c r="Y4" s="18" t="s">
        <v>128</v>
      </c>
      <c r="Z4" s="18" t="s">
        <v>128</v>
      </c>
      <c r="AA4" s="18" t="s">
        <v>128</v>
      </c>
      <c r="AB4" s="18" t="s">
        <v>128</v>
      </c>
      <c r="AC4" s="18" t="s">
        <v>128</v>
      </c>
      <c r="AD4" s="18" t="s">
        <v>128</v>
      </c>
      <c r="AE4" s="18" t="s">
        <v>128</v>
      </c>
      <c r="AF4" s="18" t="s">
        <v>128</v>
      </c>
      <c r="AG4" s="18" t="s">
        <v>128</v>
      </c>
      <c r="AH4" s="18" t="s">
        <v>128</v>
      </c>
      <c r="AI4" s="18" t="s">
        <v>128</v>
      </c>
      <c r="AJ4" s="18" t="s">
        <v>128</v>
      </c>
      <c r="AK4" s="18" t="s">
        <v>128</v>
      </c>
      <c r="AL4" s="18" t="s">
        <v>128</v>
      </c>
      <c r="AM4" s="18" t="s">
        <v>128</v>
      </c>
      <c r="AN4" s="18" t="s">
        <v>128</v>
      </c>
      <c r="AO4" s="18" t="s">
        <v>128</v>
      </c>
      <c r="AP4" s="18" t="s">
        <v>128</v>
      </c>
      <c r="AQ4" s="18" t="s">
        <v>128</v>
      </c>
      <c r="AR4" s="18" t="s">
        <v>128</v>
      </c>
      <c r="AS4" s="18" t="s">
        <v>128</v>
      </c>
      <c r="AT4" s="18" t="s">
        <v>128</v>
      </c>
      <c r="AU4" s="18" t="s">
        <v>128</v>
      </c>
      <c r="AV4" s="18" t="s">
        <v>128</v>
      </c>
      <c r="AW4" s="18" t="s">
        <v>128</v>
      </c>
      <c r="AX4" s="18" t="s">
        <v>128</v>
      </c>
      <c r="AY4" s="18" t="s">
        <v>128</v>
      </c>
      <c r="AZ4" s="19">
        <v>-0.011</v>
      </c>
      <c r="BA4" s="19">
        <v>0.026</v>
      </c>
      <c r="BB4" s="19">
        <v>0.056</v>
      </c>
      <c r="BC4" s="19">
        <v>0.061</v>
      </c>
      <c r="BD4" s="19">
        <v>0.063</v>
      </c>
      <c r="BE4" s="19">
        <v>0.059</v>
      </c>
      <c r="BF4" s="43">
        <v>0.053</v>
      </c>
      <c r="BG4" s="19">
        <v>-0.033</v>
      </c>
      <c r="BH4" s="19">
        <v>0.026</v>
      </c>
      <c r="BI4" s="19">
        <v>0.073</v>
      </c>
      <c r="BJ4" s="19">
        <v>0.079</v>
      </c>
      <c r="BK4" s="19">
        <v>0.051</v>
      </c>
      <c r="BL4" s="19">
        <v>0.059</v>
      </c>
      <c r="BM4" s="19">
        <v>0.052</v>
      </c>
      <c r="BN4" s="19">
        <v>0.039</v>
      </c>
      <c r="BO4" s="19">
        <v>0.027</v>
      </c>
      <c r="BP4" s="19">
        <v>0.03</v>
      </c>
      <c r="BQ4" s="19">
        <f>'Revenue Account'!BQ20/'Revenue Account'!BQ4</f>
        <v>-0.09454207690683725</v>
      </c>
      <c r="BR4" s="19">
        <f>'Revenue Account'!BR20/'Revenue Account'!BR4</f>
        <v>-0.04571579608509462</v>
      </c>
      <c r="BS4" s="19">
        <f>'Revenue Account'!BS20/'Revenue Account'!BS4</f>
        <v>-0.05328592841472245</v>
      </c>
      <c r="BT4" s="19">
        <f>'Revenue Account'!BT20/'Revenue Account'!BT4</f>
        <v>-0.04064360686980531</v>
      </c>
      <c r="BU4" s="79">
        <v>0.007</v>
      </c>
    </row>
    <row r="5" spans="1:73" s="9" customFormat="1" ht="12.75">
      <c r="A5" s="5" t="s">
        <v>18</v>
      </c>
      <c r="B5" s="17">
        <v>0.083</v>
      </c>
      <c r="C5" s="17">
        <v>0.036</v>
      </c>
      <c r="D5" s="17">
        <v>0.009</v>
      </c>
      <c r="E5" s="17">
        <v>0</v>
      </c>
      <c r="F5" s="17">
        <v>0.078</v>
      </c>
      <c r="G5" s="17">
        <v>0.041</v>
      </c>
      <c r="H5" s="17">
        <v>0.035</v>
      </c>
      <c r="I5" s="17">
        <v>0.054</v>
      </c>
      <c r="J5" s="17">
        <v>0.046</v>
      </c>
      <c r="K5" s="17">
        <v>0.051</v>
      </c>
      <c r="L5" s="17">
        <v>0.046</v>
      </c>
      <c r="M5" s="17">
        <v>0.033</v>
      </c>
      <c r="N5" s="17">
        <v>0.04</v>
      </c>
      <c r="O5" s="17">
        <v>0.041</v>
      </c>
      <c r="P5" s="17">
        <v>0.036</v>
      </c>
      <c r="Q5" s="17">
        <v>0.047</v>
      </c>
      <c r="R5" s="17">
        <v>0.035</v>
      </c>
      <c r="S5" s="17">
        <v>0.039</v>
      </c>
      <c r="T5" s="17">
        <v>0.028</v>
      </c>
      <c r="U5" s="17">
        <v>0.03</v>
      </c>
      <c r="V5" s="17">
        <v>0.032</v>
      </c>
      <c r="W5" s="17">
        <v>0.03</v>
      </c>
      <c r="X5" s="17">
        <v>0.034</v>
      </c>
      <c r="Y5" s="17">
        <v>0.024</v>
      </c>
      <c r="Z5" s="17">
        <v>0.028</v>
      </c>
      <c r="AA5" s="17">
        <v>0.037</v>
      </c>
      <c r="AB5" s="17">
        <v>0.037</v>
      </c>
      <c r="AC5" s="17">
        <v>0.04</v>
      </c>
      <c r="AD5" s="17">
        <v>0.039</v>
      </c>
      <c r="AE5" s="17">
        <v>0.04</v>
      </c>
      <c r="AF5" s="17">
        <v>0.053</v>
      </c>
      <c r="AG5" s="17">
        <v>0.035</v>
      </c>
      <c r="AH5" s="17">
        <v>0.023</v>
      </c>
      <c r="AI5" s="17">
        <v>0.025</v>
      </c>
      <c r="AJ5" s="17">
        <v>0.016</v>
      </c>
      <c r="AK5" s="17">
        <v>0.002</v>
      </c>
      <c r="AL5" s="17">
        <v>0.019</v>
      </c>
      <c r="AM5" s="17">
        <v>0.042</v>
      </c>
      <c r="AN5" s="17">
        <v>0.052</v>
      </c>
      <c r="AO5" s="17">
        <v>0.055</v>
      </c>
      <c r="AP5" s="17">
        <v>0.041</v>
      </c>
      <c r="AQ5" s="17">
        <v>0.01</v>
      </c>
      <c r="AR5" s="17">
        <v>0.027</v>
      </c>
      <c r="AS5" s="17">
        <v>0.056</v>
      </c>
      <c r="AT5" s="17">
        <v>0.067</v>
      </c>
      <c r="AU5" s="17">
        <v>0.075</v>
      </c>
      <c r="AV5" s="17">
        <v>0.04</v>
      </c>
      <c r="AW5" s="17">
        <v>0.015</v>
      </c>
      <c r="AX5" s="17">
        <v>0.008</v>
      </c>
      <c r="AY5" s="17" t="s">
        <v>128</v>
      </c>
      <c r="AZ5" s="17" t="s">
        <v>128</v>
      </c>
      <c r="BA5" s="17">
        <v>0.028</v>
      </c>
      <c r="BB5" s="17">
        <v>0.052</v>
      </c>
      <c r="BC5" s="17">
        <v>0.06</v>
      </c>
      <c r="BD5" s="17">
        <v>0.063</v>
      </c>
      <c r="BE5" s="17">
        <v>0.06</v>
      </c>
      <c r="BF5" s="44">
        <v>0.06</v>
      </c>
      <c r="BG5" s="17">
        <v>0.034</v>
      </c>
      <c r="BH5" s="17">
        <v>0.056</v>
      </c>
      <c r="BI5" s="17">
        <v>0.035</v>
      </c>
      <c r="BJ5" s="17">
        <v>0.025</v>
      </c>
      <c r="BK5" s="17">
        <v>0.006</v>
      </c>
      <c r="BL5" s="17">
        <v>0.008</v>
      </c>
      <c r="BM5" s="55" t="s">
        <v>128</v>
      </c>
      <c r="BN5" s="55">
        <v>0.005</v>
      </c>
      <c r="BO5" s="55">
        <v>-0.05</v>
      </c>
      <c r="BP5" s="55">
        <v>-0.017</v>
      </c>
      <c r="BQ5" s="55">
        <f>'Revenue Account'!BQ21/'Revenue Account'!BQ5</f>
        <v>0.028158760445958064</v>
      </c>
      <c r="BR5" s="19">
        <f>'Revenue Account'!BR21/'Revenue Account'!BR5</f>
        <v>-0.1608791376617094</v>
      </c>
      <c r="BS5" s="19">
        <f>'Revenue Account'!BS21/'Revenue Account'!BS5</f>
        <v>-0.050035895988735535</v>
      </c>
      <c r="BT5" s="19">
        <f>'Revenue Account'!BT21/'Revenue Account'!BT5</f>
        <v>-0.02902245011277327</v>
      </c>
      <c r="BU5" s="79">
        <v>0.041</v>
      </c>
    </row>
    <row r="6" spans="1:73" s="9" customFormat="1" ht="12.75">
      <c r="A6" s="5" t="s">
        <v>19</v>
      </c>
      <c r="B6" s="20" t="s">
        <v>128</v>
      </c>
      <c r="C6" s="18" t="s">
        <v>128</v>
      </c>
      <c r="D6" s="18" t="s">
        <v>128</v>
      </c>
      <c r="E6" s="18" t="s">
        <v>128</v>
      </c>
      <c r="F6" s="18" t="s">
        <v>128</v>
      </c>
      <c r="G6" s="19" t="s">
        <v>128</v>
      </c>
      <c r="H6" s="19" t="s">
        <v>128</v>
      </c>
      <c r="I6" s="19" t="s">
        <v>128</v>
      </c>
      <c r="J6" s="19" t="s">
        <v>128</v>
      </c>
      <c r="K6" s="19" t="s">
        <v>128</v>
      </c>
      <c r="L6" s="19" t="s">
        <v>128</v>
      </c>
      <c r="M6" s="19" t="s">
        <v>128</v>
      </c>
      <c r="N6" s="19" t="s">
        <v>128</v>
      </c>
      <c r="O6" s="19" t="s">
        <v>128</v>
      </c>
      <c r="P6" s="19" t="s">
        <v>128</v>
      </c>
      <c r="Q6" s="19" t="s">
        <v>128</v>
      </c>
      <c r="R6" s="19" t="s">
        <v>128</v>
      </c>
      <c r="S6" s="19" t="s">
        <v>128</v>
      </c>
      <c r="T6" s="19" t="s">
        <v>128</v>
      </c>
      <c r="U6" s="19" t="s">
        <v>128</v>
      </c>
      <c r="V6" s="19" t="s">
        <v>128</v>
      </c>
      <c r="W6" s="19" t="s">
        <v>128</v>
      </c>
      <c r="X6" s="19" t="s">
        <v>128</v>
      </c>
      <c r="Y6" s="19" t="s">
        <v>128</v>
      </c>
      <c r="Z6" s="19" t="s">
        <v>128</v>
      </c>
      <c r="AA6" s="19" t="s">
        <v>128</v>
      </c>
      <c r="AB6" s="19" t="s">
        <v>128</v>
      </c>
      <c r="AC6" s="19" t="s">
        <v>128</v>
      </c>
      <c r="AD6" s="19" t="s">
        <v>128</v>
      </c>
      <c r="AE6" s="19" t="s">
        <v>128</v>
      </c>
      <c r="AF6" s="19" t="s">
        <v>128</v>
      </c>
      <c r="AG6" s="19" t="s">
        <v>128</v>
      </c>
      <c r="AH6" s="19" t="s">
        <v>128</v>
      </c>
      <c r="AI6" s="19" t="s">
        <v>128</v>
      </c>
      <c r="AJ6" s="19" t="s">
        <v>128</v>
      </c>
      <c r="AK6" s="19" t="s">
        <v>128</v>
      </c>
      <c r="AL6" s="19" t="s">
        <v>128</v>
      </c>
      <c r="AM6" s="19" t="s">
        <v>128</v>
      </c>
      <c r="AN6" s="19" t="s">
        <v>128</v>
      </c>
      <c r="AO6" s="19" t="s">
        <v>128</v>
      </c>
      <c r="AP6" s="19" t="s">
        <v>128</v>
      </c>
      <c r="AQ6" s="19" t="s">
        <v>128</v>
      </c>
      <c r="AR6" s="19" t="s">
        <v>128</v>
      </c>
      <c r="AS6" s="19" t="s">
        <v>128</v>
      </c>
      <c r="AT6" s="19" t="s">
        <v>128</v>
      </c>
      <c r="AU6" s="19" t="s">
        <v>128</v>
      </c>
      <c r="AV6" s="19" t="s">
        <v>128</v>
      </c>
      <c r="AW6" s="19" t="s">
        <v>128</v>
      </c>
      <c r="AX6" s="19" t="s">
        <v>128</v>
      </c>
      <c r="AY6" s="19" t="s">
        <v>128</v>
      </c>
      <c r="AZ6" s="19" t="s">
        <v>128</v>
      </c>
      <c r="BA6" s="19" t="s">
        <v>128</v>
      </c>
      <c r="BB6" s="19" t="s">
        <v>128</v>
      </c>
      <c r="BC6" s="19" t="s">
        <v>128</v>
      </c>
      <c r="BD6" s="19" t="s">
        <v>128</v>
      </c>
      <c r="BE6" s="19" t="s">
        <v>128</v>
      </c>
      <c r="BF6" s="43" t="s">
        <v>128</v>
      </c>
      <c r="BG6" s="19">
        <v>-0.08130114152944741</v>
      </c>
      <c r="BH6" s="19">
        <v>0.003600318666503248</v>
      </c>
      <c r="BI6" s="19">
        <v>0.10494696424772305</v>
      </c>
      <c r="BJ6" s="19">
        <f>1460/13512</f>
        <v>0.10805210183540556</v>
      </c>
      <c r="BK6" s="19">
        <f>1214/15784</f>
        <v>0.07691332995438419</v>
      </c>
      <c r="BL6" s="19">
        <f>1879/19386</f>
        <v>0.09692561642422366</v>
      </c>
      <c r="BM6" s="19">
        <f>2038/21866</f>
        <v>0.09320406109942377</v>
      </c>
      <c r="BN6" s="19">
        <v>0.0591</v>
      </c>
      <c r="BO6" s="19">
        <v>0.05226</v>
      </c>
      <c r="BP6" s="19">
        <v>0.043938571317769334</v>
      </c>
      <c r="BQ6" s="19">
        <f>'Revenue Account'!BQ22/'Revenue Account'!BQ6</f>
        <v>-0.13715206079127779</v>
      </c>
      <c r="BR6" s="19">
        <f>'Revenue Account'!BR22/'Revenue Account'!BR6</f>
        <v>-0.020405499477897666</v>
      </c>
      <c r="BS6" s="19">
        <f>'Revenue Account'!BS22/'Revenue Account'!BS6</f>
        <v>-0.05574983528457757</v>
      </c>
      <c r="BT6" s="19">
        <f>'Revenue Account'!BT22/'Revenue Account'!BT6</f>
        <v>-0.044868995633187775</v>
      </c>
      <c r="BU6" s="79">
        <f>'Revenue Account'!BU22/'Revenue Account'!BU6</f>
        <v>-0.002630540576088386</v>
      </c>
    </row>
    <row r="7" spans="1:73" s="9" customFormat="1" ht="12.75">
      <c r="A7" s="4" t="s">
        <v>146</v>
      </c>
      <c r="B7" s="20"/>
      <c r="C7" s="18"/>
      <c r="D7" s="18"/>
      <c r="E7" s="18"/>
      <c r="F7" s="18"/>
      <c r="G7" s="19"/>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43"/>
      <c r="BG7" s="19"/>
      <c r="BH7" s="19"/>
      <c r="BI7" s="19"/>
      <c r="BJ7" s="19"/>
      <c r="BK7" s="19"/>
      <c r="BL7" s="19"/>
      <c r="BM7" s="19"/>
      <c r="BN7" s="19"/>
      <c r="BO7" s="19"/>
      <c r="BP7" s="19"/>
      <c r="BQ7" s="19"/>
      <c r="BR7" s="19"/>
      <c r="BS7" s="19"/>
      <c r="BT7" s="19"/>
      <c r="BU7" s="79"/>
    </row>
    <row r="8" spans="1:73" s="9" customFormat="1" ht="12.75">
      <c r="A8" s="5" t="s">
        <v>17</v>
      </c>
      <c r="B8" s="20"/>
      <c r="C8" s="18"/>
      <c r="D8" s="18"/>
      <c r="E8" s="18"/>
      <c r="F8" s="18"/>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43"/>
      <c r="BG8" s="19">
        <v>0.031</v>
      </c>
      <c r="BH8" s="19">
        <v>0.093</v>
      </c>
      <c r="BI8" s="19">
        <v>0.146</v>
      </c>
      <c r="BJ8" s="19">
        <v>0.143</v>
      </c>
      <c r="BK8" s="19">
        <v>0.141</v>
      </c>
      <c r="BL8" s="19">
        <v>0.161</v>
      </c>
      <c r="BM8" s="19">
        <v>0.16</v>
      </c>
      <c r="BN8" s="19">
        <v>0.146</v>
      </c>
      <c r="BO8" s="19">
        <v>0.13410516952321966</v>
      </c>
      <c r="BP8" s="19">
        <v>0.107</v>
      </c>
      <c r="BQ8" s="19">
        <v>0.089</v>
      </c>
      <c r="BR8" s="19">
        <v>0.085</v>
      </c>
      <c r="BS8" s="19">
        <v>0.122</v>
      </c>
      <c r="BT8" s="19">
        <v>0.096</v>
      </c>
      <c r="BU8" s="79">
        <v>0.107</v>
      </c>
    </row>
    <row r="9" spans="1:73" s="9" customFormat="1" ht="12.75">
      <c r="A9" s="5" t="s">
        <v>18</v>
      </c>
      <c r="B9" s="20"/>
      <c r="C9" s="18"/>
      <c r="D9" s="18"/>
      <c r="E9" s="18"/>
      <c r="F9" s="18"/>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43"/>
      <c r="BG9" s="19">
        <v>0.0684</v>
      </c>
      <c r="BH9" s="19">
        <v>0.1174</v>
      </c>
      <c r="BI9" s="19">
        <v>0.102</v>
      </c>
      <c r="BJ9" s="19">
        <v>0.081</v>
      </c>
      <c r="BK9" s="19">
        <v>0.04767196864029003</v>
      </c>
      <c r="BL9" s="19">
        <v>-0.014069308573730063</v>
      </c>
      <c r="BM9" s="19">
        <v>-0.022</v>
      </c>
      <c r="BN9" s="19">
        <v>0.065</v>
      </c>
      <c r="BO9" s="19">
        <f>1701/'Revenue Account'!BO5*100</f>
        <v>0.033966163630645425</v>
      </c>
      <c r="BP9" s="19">
        <v>0.059</v>
      </c>
      <c r="BQ9" s="19">
        <v>0.082</v>
      </c>
      <c r="BR9" s="19">
        <v>0.005</v>
      </c>
      <c r="BS9" s="19">
        <v>0.043</v>
      </c>
      <c r="BT9" s="40">
        <v>0.037</v>
      </c>
      <c r="BU9" s="79">
        <v>0.074</v>
      </c>
    </row>
    <row r="10" spans="1:73" s="9" customFormat="1" ht="12.75">
      <c r="A10" s="5" t="s">
        <v>19</v>
      </c>
      <c r="B10" s="20"/>
      <c r="C10" s="18"/>
      <c r="D10" s="18"/>
      <c r="E10" s="18"/>
      <c r="F10" s="18"/>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43"/>
      <c r="BG10" s="40">
        <f>-0.839/4949.5*100</f>
        <v>-0.01695120719264572</v>
      </c>
      <c r="BH10" s="40">
        <f>349.1/6527.2</f>
        <v>0.05348388282877804</v>
      </c>
      <c r="BI10" s="40">
        <f>1501.7/9870.7</f>
        <v>0.15213713313138885</v>
      </c>
      <c r="BJ10" s="40">
        <v>0.15</v>
      </c>
      <c r="BK10" s="40">
        <v>0.1521823146663964</v>
      </c>
      <c r="BL10" s="40">
        <v>0.17502321262766946</v>
      </c>
      <c r="BM10" s="40">
        <v>0.189</v>
      </c>
      <c r="BN10" s="40" t="s">
        <v>161</v>
      </c>
      <c r="BO10" s="40">
        <v>0.1214</v>
      </c>
      <c r="BP10" s="40">
        <v>0.108</v>
      </c>
      <c r="BQ10" s="40">
        <v>0.082</v>
      </c>
      <c r="BR10" s="40">
        <v>0.089</v>
      </c>
      <c r="BS10" s="40">
        <v>0.128</v>
      </c>
      <c r="BT10" s="40">
        <v>0.103</v>
      </c>
      <c r="BU10" s="40">
        <v>0.113</v>
      </c>
    </row>
    <row r="11" spans="1:73" s="9" customFormat="1" ht="12.75">
      <c r="A11" s="4" t="s">
        <v>142</v>
      </c>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45"/>
      <c r="BG11" s="36"/>
      <c r="BH11" s="36"/>
      <c r="BI11" s="36"/>
      <c r="BJ11" s="36"/>
      <c r="BK11" s="36"/>
      <c r="BL11" s="36"/>
      <c r="BM11" s="36"/>
      <c r="BN11" s="54"/>
      <c r="BO11" s="54"/>
      <c r="BP11" s="64"/>
      <c r="BQ11" s="64"/>
      <c r="BR11" s="64"/>
      <c r="BS11" s="64"/>
      <c r="BT11" s="64"/>
      <c r="BU11" s="64"/>
    </row>
    <row r="12" spans="1:73" s="9" customFormat="1" ht="12.75">
      <c r="A12" s="5" t="s">
        <v>17</v>
      </c>
      <c r="B12" s="20" t="s">
        <v>128</v>
      </c>
      <c r="C12" s="18" t="s">
        <v>128</v>
      </c>
      <c r="D12" s="18" t="s">
        <v>128</v>
      </c>
      <c r="E12" s="18" t="s">
        <v>128</v>
      </c>
      <c r="F12" s="18" t="s">
        <v>128</v>
      </c>
      <c r="G12" s="13" t="s">
        <v>128</v>
      </c>
      <c r="H12" s="13" t="s">
        <v>128</v>
      </c>
      <c r="I12" s="13" t="s">
        <v>128</v>
      </c>
      <c r="J12" s="13" t="s">
        <v>128</v>
      </c>
      <c r="K12" s="13" t="s">
        <v>128</v>
      </c>
      <c r="L12" s="13" t="s">
        <v>128</v>
      </c>
      <c r="M12" s="13" t="s">
        <v>128</v>
      </c>
      <c r="N12" s="13" t="s">
        <v>128</v>
      </c>
      <c r="O12" s="13" t="s">
        <v>128</v>
      </c>
      <c r="P12" s="13" t="s">
        <v>128</v>
      </c>
      <c r="Q12" s="13" t="s">
        <v>128</v>
      </c>
      <c r="R12" s="13" t="s">
        <v>128</v>
      </c>
      <c r="S12" s="13" t="s">
        <v>128</v>
      </c>
      <c r="T12" s="13" t="s">
        <v>128</v>
      </c>
      <c r="U12" s="13" t="s">
        <v>128</v>
      </c>
      <c r="V12" s="13" t="s">
        <v>128</v>
      </c>
      <c r="W12" s="13" t="s">
        <v>128</v>
      </c>
      <c r="X12" s="13" t="s">
        <v>128</v>
      </c>
      <c r="Y12" s="13" t="s">
        <v>128</v>
      </c>
      <c r="Z12" s="13" t="s">
        <v>128</v>
      </c>
      <c r="AA12" s="13" t="s">
        <v>128</v>
      </c>
      <c r="AB12" s="13" t="s">
        <v>128</v>
      </c>
      <c r="AC12" s="13" t="s">
        <v>128</v>
      </c>
      <c r="AD12" s="13" t="s">
        <v>128</v>
      </c>
      <c r="AE12" s="13" t="s">
        <v>128</v>
      </c>
      <c r="AF12" s="13" t="s">
        <v>128</v>
      </c>
      <c r="AG12" s="13" t="s">
        <v>128</v>
      </c>
      <c r="AH12" s="13" t="s">
        <v>128</v>
      </c>
      <c r="AI12" s="13" t="s">
        <v>128</v>
      </c>
      <c r="AJ12" s="13" t="s">
        <v>128</v>
      </c>
      <c r="AK12" s="13" t="s">
        <v>128</v>
      </c>
      <c r="AL12" s="13" t="s">
        <v>128</v>
      </c>
      <c r="AM12" s="13" t="s">
        <v>128</v>
      </c>
      <c r="AN12" s="13" t="s">
        <v>128</v>
      </c>
      <c r="AO12" s="13" t="s">
        <v>128</v>
      </c>
      <c r="AP12" s="13" t="s">
        <v>128</v>
      </c>
      <c r="AQ12" s="13" t="s">
        <v>128</v>
      </c>
      <c r="AR12" s="13" t="s">
        <v>128</v>
      </c>
      <c r="AS12" s="13" t="s">
        <v>128</v>
      </c>
      <c r="AT12" s="13" t="s">
        <v>128</v>
      </c>
      <c r="AU12" s="13" t="s">
        <v>128</v>
      </c>
      <c r="AV12" s="13" t="s">
        <v>128</v>
      </c>
      <c r="AW12" s="13" t="s">
        <v>128</v>
      </c>
      <c r="AX12" s="13" t="s">
        <v>128</v>
      </c>
      <c r="AY12" s="13" t="s">
        <v>128</v>
      </c>
      <c r="AZ12" s="13">
        <v>-3.95</v>
      </c>
      <c r="BA12" s="13">
        <v>9.29</v>
      </c>
      <c r="BB12" s="13">
        <v>27.88</v>
      </c>
      <c r="BC12" s="13">
        <v>38.5</v>
      </c>
      <c r="BD12" s="13">
        <v>45.86</v>
      </c>
      <c r="BE12" s="13">
        <v>56.43</v>
      </c>
      <c r="BF12" s="46">
        <v>56.24</v>
      </c>
      <c r="BG12" s="13">
        <v>-56.88</v>
      </c>
      <c r="BH12" s="13">
        <v>48.64</v>
      </c>
      <c r="BI12" s="13">
        <v>155.25</v>
      </c>
      <c r="BJ12" s="13" t="s">
        <v>82</v>
      </c>
      <c r="BK12" s="13">
        <v>31.02</v>
      </c>
      <c r="BL12" s="13">
        <v>43.51</v>
      </c>
      <c r="BM12" s="13">
        <v>43.44</v>
      </c>
      <c r="BN12" s="53">
        <v>32.61</v>
      </c>
      <c r="BO12" s="53">
        <v>21.94</v>
      </c>
      <c r="BP12" s="53">
        <v>26.46</v>
      </c>
      <c r="BQ12" s="53">
        <v>-84.89</v>
      </c>
      <c r="BR12" s="53">
        <v>-34.88</v>
      </c>
      <c r="BS12" s="76">
        <v>-36.99</v>
      </c>
      <c r="BT12" s="76">
        <v>-29.88</v>
      </c>
      <c r="BU12" s="76">
        <v>6.29</v>
      </c>
    </row>
    <row r="13" spans="1:73" s="9" customFormat="1" ht="12.75">
      <c r="A13" s="5" t="s">
        <v>18</v>
      </c>
      <c r="B13" s="13">
        <v>0.07</v>
      </c>
      <c r="C13" s="13">
        <v>0.03</v>
      </c>
      <c r="D13" s="13">
        <v>0.11</v>
      </c>
      <c r="E13" s="13">
        <v>0</v>
      </c>
      <c r="F13" s="13">
        <v>1.32</v>
      </c>
      <c r="G13" s="13">
        <v>1.64</v>
      </c>
      <c r="H13" s="13">
        <v>1.72</v>
      </c>
      <c r="I13" s="13">
        <v>1.68</v>
      </c>
      <c r="J13" s="13">
        <v>1.5</v>
      </c>
      <c r="K13" s="13">
        <v>2.26</v>
      </c>
      <c r="L13" s="13">
        <v>2.28</v>
      </c>
      <c r="M13" s="13">
        <v>1.68</v>
      </c>
      <c r="N13" s="13">
        <v>1.97</v>
      </c>
      <c r="O13" s="13">
        <v>2.39</v>
      </c>
      <c r="P13" s="13">
        <v>2.2</v>
      </c>
      <c r="Q13" s="13">
        <v>2.8</v>
      </c>
      <c r="R13" s="13">
        <v>2.1</v>
      </c>
      <c r="S13" s="13">
        <v>2.66</v>
      </c>
      <c r="T13" s="13">
        <v>1.72</v>
      </c>
      <c r="U13" s="13">
        <v>2.49</v>
      </c>
      <c r="V13" s="13">
        <v>3.04</v>
      </c>
      <c r="W13" s="13">
        <v>2.87</v>
      </c>
      <c r="X13" s="13">
        <v>3.43</v>
      </c>
      <c r="Y13" s="13">
        <v>3.32</v>
      </c>
      <c r="Z13" s="13">
        <v>4.6</v>
      </c>
      <c r="AA13" s="13">
        <v>5.38</v>
      </c>
      <c r="AB13" s="13">
        <v>5.37</v>
      </c>
      <c r="AC13" s="13">
        <v>5.36</v>
      </c>
      <c r="AD13" s="13">
        <v>5.96</v>
      </c>
      <c r="AE13" s="13">
        <v>8.27</v>
      </c>
      <c r="AF13" s="13">
        <v>10.18</v>
      </c>
      <c r="AG13" s="13">
        <v>7.34</v>
      </c>
      <c r="AH13" s="13">
        <v>3.61</v>
      </c>
      <c r="AI13" s="13">
        <v>4.32</v>
      </c>
      <c r="AJ13" s="13">
        <v>3</v>
      </c>
      <c r="AK13" s="13">
        <v>0.51</v>
      </c>
      <c r="AL13" s="13">
        <v>4.25</v>
      </c>
      <c r="AM13" s="13">
        <v>6.74</v>
      </c>
      <c r="AN13" s="13">
        <v>9.87</v>
      </c>
      <c r="AO13" s="13">
        <v>13.69</v>
      </c>
      <c r="AP13" s="13">
        <v>12.45</v>
      </c>
      <c r="AQ13" s="13">
        <v>2.47</v>
      </c>
      <c r="AR13" s="13">
        <v>7.91</v>
      </c>
      <c r="AS13" s="13">
        <v>23.29</v>
      </c>
      <c r="AT13" s="13">
        <v>21.92</v>
      </c>
      <c r="AU13" s="13">
        <v>30.4</v>
      </c>
      <c r="AV13" s="13">
        <v>11.51</v>
      </c>
      <c r="AW13" s="13">
        <v>3.81</v>
      </c>
      <c r="AX13" s="13">
        <v>2.78</v>
      </c>
      <c r="AY13" s="13">
        <v>-18.45</v>
      </c>
      <c r="AZ13" s="13">
        <v>-1.98</v>
      </c>
      <c r="BA13" s="13">
        <v>9.38</v>
      </c>
      <c r="BB13" s="13">
        <v>24.68</v>
      </c>
      <c r="BC13" s="13">
        <v>34.38</v>
      </c>
      <c r="BD13" s="13">
        <v>40.57</v>
      </c>
      <c r="BE13" s="13">
        <v>49.76</v>
      </c>
      <c r="BF13" s="46">
        <v>52.64</v>
      </c>
      <c r="BG13" s="13">
        <v>22.7</v>
      </c>
      <c r="BH13" s="13">
        <v>42.37</v>
      </c>
      <c r="BI13" s="13">
        <v>30.28</v>
      </c>
      <c r="BJ13" s="13" t="s">
        <v>83</v>
      </c>
      <c r="BK13" s="13">
        <v>0.93</v>
      </c>
      <c r="BL13" s="13">
        <v>1.03</v>
      </c>
      <c r="BM13" s="13">
        <v>-14.72</v>
      </c>
      <c r="BN13" s="53">
        <v>0.68</v>
      </c>
      <c r="BO13" s="53">
        <v>-7.3</v>
      </c>
      <c r="BP13" s="53">
        <v>-3.05</v>
      </c>
      <c r="BQ13" s="53">
        <v>5.94</v>
      </c>
      <c r="BR13" s="53">
        <v>-21.06</v>
      </c>
      <c r="BS13" s="76">
        <v>-6.59</v>
      </c>
      <c r="BT13" s="76">
        <v>-3.63</v>
      </c>
      <c r="BU13" s="76">
        <v>7.11</v>
      </c>
    </row>
    <row r="14" spans="1:73" s="9" customFormat="1" ht="12.75">
      <c r="A14" s="4" t="s">
        <v>143</v>
      </c>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47"/>
      <c r="BG14" s="36"/>
      <c r="BH14" s="36"/>
      <c r="BI14" s="36"/>
      <c r="BJ14" s="36"/>
      <c r="BK14" s="36"/>
      <c r="BL14" s="36"/>
      <c r="BM14" s="36"/>
      <c r="BN14" s="54"/>
      <c r="BO14" s="54"/>
      <c r="BP14" s="64"/>
      <c r="BQ14" s="64"/>
      <c r="BR14" s="64"/>
      <c r="BS14" s="64"/>
      <c r="BT14" s="64"/>
      <c r="BU14" s="64"/>
    </row>
    <row r="15" spans="1:73" s="9" customFormat="1" ht="12.75">
      <c r="A15" s="5" t="s">
        <v>17</v>
      </c>
      <c r="B15" s="20" t="s">
        <v>128</v>
      </c>
      <c r="C15" s="18" t="s">
        <v>128</v>
      </c>
      <c r="D15" s="18" t="s">
        <v>128</v>
      </c>
      <c r="E15" s="18" t="s">
        <v>128</v>
      </c>
      <c r="F15" s="18" t="s">
        <v>128</v>
      </c>
      <c r="G15" s="13" t="s">
        <v>128</v>
      </c>
      <c r="H15" s="13" t="s">
        <v>128</v>
      </c>
      <c r="I15" s="13" t="s">
        <v>128</v>
      </c>
      <c r="J15" s="13" t="s">
        <v>128</v>
      </c>
      <c r="K15" s="13" t="s">
        <v>128</v>
      </c>
      <c r="L15" s="13" t="s">
        <v>128</v>
      </c>
      <c r="M15" s="13" t="s">
        <v>128</v>
      </c>
      <c r="N15" s="13" t="s">
        <v>128</v>
      </c>
      <c r="O15" s="13" t="s">
        <v>128</v>
      </c>
      <c r="P15" s="13" t="s">
        <v>128</v>
      </c>
      <c r="Q15" s="13" t="s">
        <v>128</v>
      </c>
      <c r="R15" s="13" t="s">
        <v>128</v>
      </c>
      <c r="S15" s="13" t="s">
        <v>128</v>
      </c>
      <c r="T15" s="13" t="s">
        <v>128</v>
      </c>
      <c r="U15" s="13" t="s">
        <v>128</v>
      </c>
      <c r="V15" s="13" t="s">
        <v>128</v>
      </c>
      <c r="W15" s="13" t="s">
        <v>128</v>
      </c>
      <c r="X15" s="13" t="s">
        <v>128</v>
      </c>
      <c r="Y15" s="13" t="s">
        <v>128</v>
      </c>
      <c r="Z15" s="13" t="s">
        <v>128</v>
      </c>
      <c r="AA15" s="13" t="s">
        <v>128</v>
      </c>
      <c r="AB15" s="13" t="s">
        <v>128</v>
      </c>
      <c r="AC15" s="13" t="s">
        <v>128</v>
      </c>
      <c r="AD15" s="13" t="s">
        <v>128</v>
      </c>
      <c r="AE15" s="13" t="s">
        <v>128</v>
      </c>
      <c r="AF15" s="13" t="s">
        <v>128</v>
      </c>
      <c r="AG15" s="13" t="s">
        <v>128</v>
      </c>
      <c r="AH15" s="13" t="s">
        <v>128</v>
      </c>
      <c r="AI15" s="13" t="s">
        <v>128</v>
      </c>
      <c r="AJ15" s="13" t="s">
        <v>128</v>
      </c>
      <c r="AK15" s="13" t="s">
        <v>128</v>
      </c>
      <c r="AL15" s="13" t="s">
        <v>128</v>
      </c>
      <c r="AM15" s="13" t="s">
        <v>128</v>
      </c>
      <c r="AN15" s="13" t="s">
        <v>128</v>
      </c>
      <c r="AO15" s="13" t="s">
        <v>128</v>
      </c>
      <c r="AP15" s="13" t="s">
        <v>128</v>
      </c>
      <c r="AQ15" s="13" t="s">
        <v>128</v>
      </c>
      <c r="AR15" s="13" t="s">
        <v>128</v>
      </c>
      <c r="AS15" s="13" t="s">
        <v>128</v>
      </c>
      <c r="AT15" s="13" t="s">
        <v>128</v>
      </c>
      <c r="AU15" s="13" t="s">
        <v>128</v>
      </c>
      <c r="AV15" s="13" t="s">
        <v>128</v>
      </c>
      <c r="AW15" s="13" t="s">
        <v>128</v>
      </c>
      <c r="AX15" s="13" t="s">
        <v>128</v>
      </c>
      <c r="AY15" s="13" t="s">
        <v>128</v>
      </c>
      <c r="AZ15" s="20" t="s">
        <v>128</v>
      </c>
      <c r="BA15" s="20" t="s">
        <v>128</v>
      </c>
      <c r="BB15" s="20" t="s">
        <v>128</v>
      </c>
      <c r="BC15" s="20" t="s">
        <v>128</v>
      </c>
      <c r="BD15" s="20" t="s">
        <v>128</v>
      </c>
      <c r="BE15" s="20" t="s">
        <v>128</v>
      </c>
      <c r="BF15" s="48" t="s">
        <v>128</v>
      </c>
      <c r="BG15" s="13">
        <v>-56.88</v>
      </c>
      <c r="BH15" s="13">
        <v>49.14</v>
      </c>
      <c r="BI15" s="13">
        <v>155.75</v>
      </c>
      <c r="BJ15" s="13" t="s">
        <v>84</v>
      </c>
      <c r="BK15" s="13">
        <v>31.12</v>
      </c>
      <c r="BL15" s="13">
        <v>43.61</v>
      </c>
      <c r="BM15" s="13">
        <v>43.54</v>
      </c>
      <c r="BN15" s="53">
        <v>32.71</v>
      </c>
      <c r="BO15" s="53">
        <v>22.04</v>
      </c>
      <c r="BP15" s="53">
        <v>26.56</v>
      </c>
      <c r="BQ15" s="53">
        <v>-84.89</v>
      </c>
      <c r="BR15" s="53">
        <v>-34.88</v>
      </c>
      <c r="BS15" s="76">
        <v>-36.99</v>
      </c>
      <c r="BT15" s="76">
        <v>-29.88</v>
      </c>
      <c r="BU15" s="76">
        <v>6.39</v>
      </c>
    </row>
    <row r="16" spans="1:73" s="9" customFormat="1" ht="12.75">
      <c r="A16" s="5" t="s">
        <v>18</v>
      </c>
      <c r="B16" s="20" t="s">
        <v>128</v>
      </c>
      <c r="C16" s="18" t="s">
        <v>128</v>
      </c>
      <c r="D16" s="18" t="s">
        <v>128</v>
      </c>
      <c r="E16" s="18" t="s">
        <v>128</v>
      </c>
      <c r="F16" s="18" t="s">
        <v>128</v>
      </c>
      <c r="G16" s="20" t="s">
        <v>128</v>
      </c>
      <c r="H16" s="20" t="s">
        <v>128</v>
      </c>
      <c r="I16" s="20" t="s">
        <v>128</v>
      </c>
      <c r="J16" s="20" t="s">
        <v>128</v>
      </c>
      <c r="K16" s="20" t="s">
        <v>128</v>
      </c>
      <c r="L16" s="20" t="s">
        <v>128</v>
      </c>
      <c r="M16" s="20" t="s">
        <v>128</v>
      </c>
      <c r="N16" s="20" t="s">
        <v>128</v>
      </c>
      <c r="O16" s="20" t="s">
        <v>128</v>
      </c>
      <c r="P16" s="20" t="s">
        <v>128</v>
      </c>
      <c r="Q16" s="20" t="s">
        <v>128</v>
      </c>
      <c r="R16" s="20" t="s">
        <v>128</v>
      </c>
      <c r="S16" s="20" t="s">
        <v>128</v>
      </c>
      <c r="T16" s="20" t="s">
        <v>128</v>
      </c>
      <c r="U16" s="20" t="s">
        <v>128</v>
      </c>
      <c r="V16" s="20" t="s">
        <v>128</v>
      </c>
      <c r="W16" s="20" t="s">
        <v>128</v>
      </c>
      <c r="X16" s="20" t="s">
        <v>128</v>
      </c>
      <c r="Y16" s="20" t="s">
        <v>128</v>
      </c>
      <c r="Z16" s="20" t="s">
        <v>128</v>
      </c>
      <c r="AA16" s="20" t="s">
        <v>128</v>
      </c>
      <c r="AB16" s="20" t="s">
        <v>128</v>
      </c>
      <c r="AC16" s="20" t="s">
        <v>128</v>
      </c>
      <c r="AD16" s="20" t="s">
        <v>128</v>
      </c>
      <c r="AE16" s="20" t="s">
        <v>128</v>
      </c>
      <c r="AF16" s="20" t="s">
        <v>128</v>
      </c>
      <c r="AG16" s="20" t="s">
        <v>128</v>
      </c>
      <c r="AH16" s="20" t="s">
        <v>128</v>
      </c>
      <c r="AI16" s="20" t="s">
        <v>128</v>
      </c>
      <c r="AJ16" s="20" t="s">
        <v>128</v>
      </c>
      <c r="AK16" s="20" t="s">
        <v>128</v>
      </c>
      <c r="AL16" s="20" t="s">
        <v>128</v>
      </c>
      <c r="AM16" s="20" t="s">
        <v>128</v>
      </c>
      <c r="AN16" s="20" t="s">
        <v>128</v>
      </c>
      <c r="AO16" s="20" t="s">
        <v>128</v>
      </c>
      <c r="AP16" s="20" t="s">
        <v>128</v>
      </c>
      <c r="AQ16" s="20" t="s">
        <v>128</v>
      </c>
      <c r="AR16" s="20" t="s">
        <v>128</v>
      </c>
      <c r="AS16" s="20" t="s">
        <v>128</v>
      </c>
      <c r="AT16" s="20" t="s">
        <v>128</v>
      </c>
      <c r="AU16" s="20" t="s">
        <v>128</v>
      </c>
      <c r="AV16" s="20" t="s">
        <v>128</v>
      </c>
      <c r="AW16" s="20" t="s">
        <v>128</v>
      </c>
      <c r="AX16" s="20" t="s">
        <v>128</v>
      </c>
      <c r="AY16" s="20" t="s">
        <v>128</v>
      </c>
      <c r="AZ16" s="20" t="s">
        <v>128</v>
      </c>
      <c r="BA16" s="20" t="s">
        <v>128</v>
      </c>
      <c r="BB16" s="20" t="s">
        <v>128</v>
      </c>
      <c r="BC16" s="20" t="s">
        <v>128</v>
      </c>
      <c r="BD16" s="20" t="s">
        <v>128</v>
      </c>
      <c r="BE16" s="20" t="s">
        <v>128</v>
      </c>
      <c r="BF16" s="48" t="s">
        <v>128</v>
      </c>
      <c r="BG16" s="13">
        <v>23.2</v>
      </c>
      <c r="BH16" s="13">
        <v>42.87</v>
      </c>
      <c r="BI16" s="13">
        <v>30.78</v>
      </c>
      <c r="BJ16" s="13" t="s">
        <v>85</v>
      </c>
      <c r="BK16" s="13">
        <v>1.03</v>
      </c>
      <c r="BL16" s="13">
        <v>1.13</v>
      </c>
      <c r="BM16" s="13">
        <v>-14.72</v>
      </c>
      <c r="BN16" s="53">
        <v>0.78</v>
      </c>
      <c r="BO16" s="53">
        <v>-7.3</v>
      </c>
      <c r="BP16" s="53">
        <v>-3.05</v>
      </c>
      <c r="BQ16" s="53">
        <v>6.04</v>
      </c>
      <c r="BR16" s="53">
        <v>-21.06</v>
      </c>
      <c r="BS16" s="76">
        <v>-6.59</v>
      </c>
      <c r="BT16" s="76">
        <v>-3.63</v>
      </c>
      <c r="BU16" s="76">
        <v>7.21</v>
      </c>
    </row>
    <row r="17" spans="1:73" s="9" customFormat="1" ht="12.75">
      <c r="A17" s="4" t="s">
        <v>8</v>
      </c>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47"/>
      <c r="BG17" s="36"/>
      <c r="BH17" s="36"/>
      <c r="BI17" s="36"/>
      <c r="BJ17" s="36"/>
      <c r="BK17" s="36"/>
      <c r="BL17" s="36"/>
      <c r="BM17" s="36"/>
      <c r="BN17" s="54"/>
      <c r="BO17" s="54"/>
      <c r="BP17" s="64"/>
      <c r="BQ17" s="64"/>
      <c r="BR17" s="64"/>
      <c r="BS17" s="64"/>
      <c r="BT17" s="64"/>
      <c r="BU17" s="64"/>
    </row>
    <row r="18" spans="1:73" s="9" customFormat="1" ht="12.75">
      <c r="A18" s="5" t="s">
        <v>17</v>
      </c>
      <c r="B18" s="20" t="s">
        <v>128</v>
      </c>
      <c r="C18" s="18" t="s">
        <v>128</v>
      </c>
      <c r="D18" s="18" t="s">
        <v>128</v>
      </c>
      <c r="E18" s="18" t="s">
        <v>128</v>
      </c>
      <c r="F18" s="18" t="s">
        <v>128</v>
      </c>
      <c r="G18" s="13" t="s">
        <v>128</v>
      </c>
      <c r="H18" s="13" t="s">
        <v>128</v>
      </c>
      <c r="I18" s="13" t="s">
        <v>128</v>
      </c>
      <c r="J18" s="13" t="s">
        <v>128</v>
      </c>
      <c r="K18" s="13" t="s">
        <v>128</v>
      </c>
      <c r="L18" s="13" t="s">
        <v>128</v>
      </c>
      <c r="M18" s="13" t="s">
        <v>128</v>
      </c>
      <c r="N18" s="13" t="s">
        <v>128</v>
      </c>
      <c r="O18" s="13" t="s">
        <v>128</v>
      </c>
      <c r="P18" s="13" t="s">
        <v>128</v>
      </c>
      <c r="Q18" s="13" t="s">
        <v>128</v>
      </c>
      <c r="R18" s="13" t="s">
        <v>128</v>
      </c>
      <c r="S18" s="13" t="s">
        <v>128</v>
      </c>
      <c r="T18" s="13" t="s">
        <v>128</v>
      </c>
      <c r="U18" s="13" t="s">
        <v>128</v>
      </c>
      <c r="V18" s="13" t="s">
        <v>128</v>
      </c>
      <c r="W18" s="13" t="s">
        <v>128</v>
      </c>
      <c r="X18" s="13" t="s">
        <v>128</v>
      </c>
      <c r="Y18" s="13" t="s">
        <v>128</v>
      </c>
      <c r="Z18" s="13" t="s">
        <v>128</v>
      </c>
      <c r="AA18" s="13" t="s">
        <v>128</v>
      </c>
      <c r="AB18" s="13" t="s">
        <v>128</v>
      </c>
      <c r="AC18" s="13" t="s">
        <v>128</v>
      </c>
      <c r="AD18" s="13" t="s">
        <v>128</v>
      </c>
      <c r="AE18" s="13" t="s">
        <v>128</v>
      </c>
      <c r="AF18" s="13" t="s">
        <v>128</v>
      </c>
      <c r="AG18" s="13" t="s">
        <v>128</v>
      </c>
      <c r="AH18" s="13" t="s">
        <v>128</v>
      </c>
      <c r="AI18" s="13" t="s">
        <v>128</v>
      </c>
      <c r="AJ18" s="13" t="s">
        <v>128</v>
      </c>
      <c r="AK18" s="13" t="s">
        <v>128</v>
      </c>
      <c r="AL18" s="13" t="s">
        <v>128</v>
      </c>
      <c r="AM18" s="13" t="s">
        <v>128</v>
      </c>
      <c r="AN18" s="13" t="s">
        <v>128</v>
      </c>
      <c r="AO18" s="13" t="s">
        <v>128</v>
      </c>
      <c r="AP18" s="13" t="s">
        <v>128</v>
      </c>
      <c r="AQ18" s="13" t="s">
        <v>128</v>
      </c>
      <c r="AR18" s="13" t="s">
        <v>128</v>
      </c>
      <c r="AS18" s="13" t="s">
        <v>128</v>
      </c>
      <c r="AT18" s="13" t="s">
        <v>128</v>
      </c>
      <c r="AU18" s="13" t="s">
        <v>128</v>
      </c>
      <c r="AV18" s="13" t="s">
        <v>128</v>
      </c>
      <c r="AW18" s="13" t="s">
        <v>128</v>
      </c>
      <c r="AX18" s="13" t="s">
        <v>128</v>
      </c>
      <c r="AY18" s="13" t="s">
        <v>128</v>
      </c>
      <c r="AZ18" s="13" t="s">
        <v>128</v>
      </c>
      <c r="BA18" s="13">
        <v>4</v>
      </c>
      <c r="BB18" s="13">
        <v>8</v>
      </c>
      <c r="BC18" s="13" t="s">
        <v>86</v>
      </c>
      <c r="BD18" s="13">
        <v>13</v>
      </c>
      <c r="BE18" s="13">
        <v>15</v>
      </c>
      <c r="BF18" s="46">
        <v>15</v>
      </c>
      <c r="BG18" s="13">
        <v>6</v>
      </c>
      <c r="BH18" s="13">
        <v>15</v>
      </c>
      <c r="BI18" s="13">
        <v>20</v>
      </c>
      <c r="BJ18" s="13" t="s">
        <v>85</v>
      </c>
      <c r="BK18" s="13">
        <v>2</v>
      </c>
      <c r="BL18" s="13">
        <v>2</v>
      </c>
      <c r="BM18" s="53" t="s">
        <v>128</v>
      </c>
      <c r="BN18" s="53">
        <v>0.2</v>
      </c>
      <c r="BO18" s="54" t="s">
        <v>128</v>
      </c>
      <c r="BP18" s="64" t="s">
        <v>128</v>
      </c>
      <c r="BQ18" s="64" t="s">
        <v>128</v>
      </c>
      <c r="BR18" s="64">
        <v>0</v>
      </c>
      <c r="BS18" s="64">
        <v>0</v>
      </c>
      <c r="BT18" s="64">
        <v>0</v>
      </c>
      <c r="BU18" s="64">
        <v>0</v>
      </c>
    </row>
    <row r="19" spans="1:73" s="9" customFormat="1" ht="12.75">
      <c r="A19" s="5" t="s">
        <v>18</v>
      </c>
      <c r="B19" s="20" t="s">
        <v>128</v>
      </c>
      <c r="C19" s="18" t="s">
        <v>128</v>
      </c>
      <c r="D19" s="18" t="s">
        <v>128</v>
      </c>
      <c r="E19" s="18" t="s">
        <v>128</v>
      </c>
      <c r="F19" s="13">
        <v>0.6</v>
      </c>
      <c r="G19" s="13">
        <v>0.8</v>
      </c>
      <c r="H19" s="13">
        <v>0.9</v>
      </c>
      <c r="I19" s="13">
        <v>0.9</v>
      </c>
      <c r="J19" s="13">
        <v>1.25</v>
      </c>
      <c r="K19" s="13">
        <v>1.45</v>
      </c>
      <c r="L19" s="13">
        <v>1.45</v>
      </c>
      <c r="M19" s="13">
        <v>1.45</v>
      </c>
      <c r="N19" s="13">
        <v>1.45</v>
      </c>
      <c r="O19" s="13">
        <v>1.45</v>
      </c>
      <c r="P19" s="13">
        <v>1.45</v>
      </c>
      <c r="Q19" s="13" t="s">
        <v>87</v>
      </c>
      <c r="R19" s="13">
        <v>1.45</v>
      </c>
      <c r="S19" s="13">
        <v>1.45</v>
      </c>
      <c r="T19" s="13">
        <v>1.35</v>
      </c>
      <c r="U19" s="13">
        <v>1.45</v>
      </c>
      <c r="V19" s="13">
        <v>1.5</v>
      </c>
      <c r="W19" s="13">
        <v>1.5</v>
      </c>
      <c r="X19" s="13">
        <v>0.93</v>
      </c>
      <c r="Y19" s="13">
        <v>1.5</v>
      </c>
      <c r="Z19" s="13">
        <v>1.5</v>
      </c>
      <c r="AA19" s="13" t="s">
        <v>88</v>
      </c>
      <c r="AB19" s="13">
        <v>1.5</v>
      </c>
      <c r="AC19" s="13" t="s">
        <v>89</v>
      </c>
      <c r="AD19" s="13">
        <v>2</v>
      </c>
      <c r="AE19" s="13">
        <v>2</v>
      </c>
      <c r="AF19" s="13" t="s">
        <v>90</v>
      </c>
      <c r="AG19" s="13">
        <v>2</v>
      </c>
      <c r="AH19" s="13">
        <v>2</v>
      </c>
      <c r="AI19" s="13">
        <v>2.3</v>
      </c>
      <c r="AJ19" s="13">
        <v>2.3</v>
      </c>
      <c r="AK19" s="13">
        <v>1</v>
      </c>
      <c r="AL19" s="13">
        <v>2.3</v>
      </c>
      <c r="AM19" s="13">
        <v>2.5</v>
      </c>
      <c r="AN19" s="13">
        <v>3</v>
      </c>
      <c r="AO19" s="13">
        <v>4</v>
      </c>
      <c r="AP19" s="13">
        <v>4</v>
      </c>
      <c r="AQ19" s="13">
        <v>3</v>
      </c>
      <c r="AR19" s="13">
        <v>4</v>
      </c>
      <c r="AS19" s="13">
        <v>6</v>
      </c>
      <c r="AT19" s="13">
        <v>6</v>
      </c>
      <c r="AU19" s="13">
        <v>8</v>
      </c>
      <c r="AV19" s="13">
        <v>5.5</v>
      </c>
      <c r="AW19" s="13">
        <v>3</v>
      </c>
      <c r="AX19" s="13">
        <v>2.5</v>
      </c>
      <c r="AY19" s="13" t="s">
        <v>128</v>
      </c>
      <c r="AZ19" s="13" t="s">
        <v>128</v>
      </c>
      <c r="BA19" s="13">
        <v>4</v>
      </c>
      <c r="BB19" s="13">
        <v>8</v>
      </c>
      <c r="BC19" s="13" t="s">
        <v>86</v>
      </c>
      <c r="BD19" s="13">
        <v>13</v>
      </c>
      <c r="BE19" s="13">
        <v>15</v>
      </c>
      <c r="BF19" s="46">
        <v>15</v>
      </c>
      <c r="BG19" s="13">
        <v>6</v>
      </c>
      <c r="BH19" s="13">
        <v>15</v>
      </c>
      <c r="BI19" s="13">
        <v>20</v>
      </c>
      <c r="BJ19" s="13" t="s">
        <v>85</v>
      </c>
      <c r="BK19" s="13">
        <v>2</v>
      </c>
      <c r="BL19" s="13">
        <v>2</v>
      </c>
      <c r="BM19" s="53" t="s">
        <v>128</v>
      </c>
      <c r="BN19" s="53">
        <v>0.2</v>
      </c>
      <c r="BO19" s="54" t="s">
        <v>128</v>
      </c>
      <c r="BP19" s="64" t="s">
        <v>128</v>
      </c>
      <c r="BQ19" s="64" t="s">
        <v>128</v>
      </c>
      <c r="BR19" s="64">
        <v>0</v>
      </c>
      <c r="BS19" s="64">
        <v>0</v>
      </c>
      <c r="BT19" s="64">
        <v>0</v>
      </c>
      <c r="BU19" s="64">
        <v>2</v>
      </c>
    </row>
    <row r="20" spans="1:73" s="9" customFormat="1" ht="12.75">
      <c r="A20" s="4" t="s">
        <v>9</v>
      </c>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47"/>
      <c r="BG20" s="36"/>
      <c r="BH20" s="36"/>
      <c r="BI20" s="36"/>
      <c r="BJ20" s="36"/>
      <c r="BK20" s="36"/>
      <c r="BL20" s="36"/>
      <c r="BM20" s="36"/>
      <c r="BN20" s="54"/>
      <c r="BO20" s="54"/>
      <c r="BP20" s="64"/>
      <c r="BQ20" s="64"/>
      <c r="BR20" s="64"/>
      <c r="BS20" s="64"/>
      <c r="BT20" s="64"/>
      <c r="BU20" s="64"/>
    </row>
    <row r="21" spans="1:73" s="9" customFormat="1" ht="12.75">
      <c r="A21" s="5" t="s">
        <v>17</v>
      </c>
      <c r="B21" s="20" t="s">
        <v>128</v>
      </c>
      <c r="C21" s="18" t="s">
        <v>128</v>
      </c>
      <c r="D21" s="18" t="s">
        <v>128</v>
      </c>
      <c r="E21" s="18" t="s">
        <v>128</v>
      </c>
      <c r="F21" s="18" t="s">
        <v>128</v>
      </c>
      <c r="G21" s="18" t="s">
        <v>128</v>
      </c>
      <c r="H21" s="18" t="s">
        <v>128</v>
      </c>
      <c r="I21" s="18" t="s">
        <v>128</v>
      </c>
      <c r="J21" s="18" t="s">
        <v>128</v>
      </c>
      <c r="K21" s="18" t="s">
        <v>128</v>
      </c>
      <c r="L21" s="18" t="s">
        <v>128</v>
      </c>
      <c r="M21" s="18" t="s">
        <v>128</v>
      </c>
      <c r="N21" s="18" t="s">
        <v>128</v>
      </c>
      <c r="O21" s="18" t="s">
        <v>128</v>
      </c>
      <c r="P21" s="18" t="s">
        <v>128</v>
      </c>
      <c r="Q21" s="18" t="s">
        <v>128</v>
      </c>
      <c r="R21" s="18" t="s">
        <v>128</v>
      </c>
      <c r="S21" s="18" t="s">
        <v>128</v>
      </c>
      <c r="T21" s="18" t="s">
        <v>128</v>
      </c>
      <c r="U21" s="18" t="s">
        <v>128</v>
      </c>
      <c r="V21" s="18" t="s">
        <v>128</v>
      </c>
      <c r="W21" s="18" t="s">
        <v>128</v>
      </c>
      <c r="X21" s="18" t="s">
        <v>128</v>
      </c>
      <c r="Y21" s="18" t="s">
        <v>128</v>
      </c>
      <c r="Z21" s="18" t="s">
        <v>128</v>
      </c>
      <c r="AA21" s="18" t="s">
        <v>128</v>
      </c>
      <c r="AB21" s="18" t="s">
        <v>128</v>
      </c>
      <c r="AC21" s="18" t="s">
        <v>128</v>
      </c>
      <c r="AD21" s="18" t="s">
        <v>128</v>
      </c>
      <c r="AE21" s="18" t="s">
        <v>128</v>
      </c>
      <c r="AF21" s="18" t="s">
        <v>128</v>
      </c>
      <c r="AG21" s="18" t="s">
        <v>128</v>
      </c>
      <c r="AH21" s="18" t="s">
        <v>128</v>
      </c>
      <c r="AI21" s="18" t="s">
        <v>128</v>
      </c>
      <c r="AJ21" s="18" t="s">
        <v>128</v>
      </c>
      <c r="AK21" s="18" t="s">
        <v>128</v>
      </c>
      <c r="AL21" s="18" t="s">
        <v>128</v>
      </c>
      <c r="AM21" s="18" t="s">
        <v>128</v>
      </c>
      <c r="AN21" s="18" t="s">
        <v>128</v>
      </c>
      <c r="AO21" s="18" t="s">
        <v>128</v>
      </c>
      <c r="AP21" s="18" t="s">
        <v>128</v>
      </c>
      <c r="AQ21" s="18" t="s">
        <v>128</v>
      </c>
      <c r="AR21" s="18" t="s">
        <v>128</v>
      </c>
      <c r="AS21" s="18" t="s">
        <v>128</v>
      </c>
      <c r="AT21" s="18" t="s">
        <v>128</v>
      </c>
      <c r="AU21" s="18" t="s">
        <v>128</v>
      </c>
      <c r="AV21" s="18" t="s">
        <v>128</v>
      </c>
      <c r="AW21" s="18" t="s">
        <v>128</v>
      </c>
      <c r="AX21" s="18" t="s">
        <v>128</v>
      </c>
      <c r="AY21" s="18" t="s">
        <v>128</v>
      </c>
      <c r="AZ21" s="18" t="s">
        <v>128</v>
      </c>
      <c r="BA21" s="18" t="s">
        <v>128</v>
      </c>
      <c r="BB21" s="18" t="s">
        <v>128</v>
      </c>
      <c r="BC21" s="18" t="s">
        <v>128</v>
      </c>
      <c r="BD21" s="18" t="s">
        <v>128</v>
      </c>
      <c r="BE21" s="18" t="s">
        <v>128</v>
      </c>
      <c r="BF21" s="49" t="s">
        <v>128</v>
      </c>
      <c r="BG21" s="36">
        <v>6.5</v>
      </c>
      <c r="BH21" s="36">
        <v>15.5</v>
      </c>
      <c r="BI21" s="36">
        <v>20.5</v>
      </c>
      <c r="BJ21" s="36" t="s">
        <v>91</v>
      </c>
      <c r="BK21" s="36">
        <v>2.1</v>
      </c>
      <c r="BL21" s="36">
        <v>2.1</v>
      </c>
      <c r="BM21" s="54" t="s">
        <v>128</v>
      </c>
      <c r="BN21" s="54">
        <v>0.3</v>
      </c>
      <c r="BO21" s="54" t="s">
        <v>128</v>
      </c>
      <c r="BP21" s="64" t="s">
        <v>128</v>
      </c>
      <c r="BQ21" s="64" t="s">
        <v>128</v>
      </c>
      <c r="BR21" s="64">
        <v>0</v>
      </c>
      <c r="BS21" s="64">
        <v>0</v>
      </c>
      <c r="BT21" s="64">
        <v>0</v>
      </c>
      <c r="BU21" s="64">
        <v>0</v>
      </c>
    </row>
    <row r="22" spans="1:73" s="9" customFormat="1" ht="12.75">
      <c r="A22" s="5" t="s">
        <v>18</v>
      </c>
      <c r="B22" s="20" t="s">
        <v>128</v>
      </c>
      <c r="C22" s="18" t="s">
        <v>128</v>
      </c>
      <c r="D22" s="18" t="s">
        <v>128</v>
      </c>
      <c r="E22" s="18" t="s">
        <v>128</v>
      </c>
      <c r="F22" s="18" t="s">
        <v>128</v>
      </c>
      <c r="G22" s="18" t="s">
        <v>128</v>
      </c>
      <c r="H22" s="18" t="s">
        <v>128</v>
      </c>
      <c r="I22" s="18" t="s">
        <v>128</v>
      </c>
      <c r="J22" s="18" t="s">
        <v>128</v>
      </c>
      <c r="K22" s="18" t="s">
        <v>128</v>
      </c>
      <c r="L22" s="18" t="s">
        <v>128</v>
      </c>
      <c r="M22" s="18" t="s">
        <v>128</v>
      </c>
      <c r="N22" s="18" t="s">
        <v>128</v>
      </c>
      <c r="O22" s="18" t="s">
        <v>128</v>
      </c>
      <c r="P22" s="18" t="s">
        <v>128</v>
      </c>
      <c r="Q22" s="18" t="s">
        <v>128</v>
      </c>
      <c r="R22" s="18" t="s">
        <v>128</v>
      </c>
      <c r="S22" s="18" t="s">
        <v>128</v>
      </c>
      <c r="T22" s="18" t="s">
        <v>128</v>
      </c>
      <c r="U22" s="18" t="s">
        <v>128</v>
      </c>
      <c r="V22" s="18" t="s">
        <v>128</v>
      </c>
      <c r="W22" s="18" t="s">
        <v>128</v>
      </c>
      <c r="X22" s="18" t="s">
        <v>128</v>
      </c>
      <c r="Y22" s="18" t="s">
        <v>128</v>
      </c>
      <c r="Z22" s="18" t="s">
        <v>128</v>
      </c>
      <c r="AA22" s="18" t="s">
        <v>128</v>
      </c>
      <c r="AB22" s="18" t="s">
        <v>128</v>
      </c>
      <c r="AC22" s="18" t="s">
        <v>128</v>
      </c>
      <c r="AD22" s="18" t="s">
        <v>128</v>
      </c>
      <c r="AE22" s="18" t="s">
        <v>128</v>
      </c>
      <c r="AF22" s="18" t="s">
        <v>128</v>
      </c>
      <c r="AG22" s="18" t="s">
        <v>128</v>
      </c>
      <c r="AH22" s="18" t="s">
        <v>128</v>
      </c>
      <c r="AI22" s="18" t="s">
        <v>128</v>
      </c>
      <c r="AJ22" s="18" t="s">
        <v>128</v>
      </c>
      <c r="AK22" s="18" t="s">
        <v>128</v>
      </c>
      <c r="AL22" s="18" t="s">
        <v>128</v>
      </c>
      <c r="AM22" s="18" t="s">
        <v>128</v>
      </c>
      <c r="AN22" s="18" t="s">
        <v>128</v>
      </c>
      <c r="AO22" s="18" t="s">
        <v>128</v>
      </c>
      <c r="AP22" s="18" t="s">
        <v>128</v>
      </c>
      <c r="AQ22" s="18" t="s">
        <v>128</v>
      </c>
      <c r="AR22" s="18" t="s">
        <v>128</v>
      </c>
      <c r="AS22" s="18" t="s">
        <v>128</v>
      </c>
      <c r="AT22" s="18" t="s">
        <v>128</v>
      </c>
      <c r="AU22" s="18" t="s">
        <v>128</v>
      </c>
      <c r="AV22" s="18" t="s">
        <v>128</v>
      </c>
      <c r="AW22" s="18" t="s">
        <v>128</v>
      </c>
      <c r="AX22" s="18" t="s">
        <v>128</v>
      </c>
      <c r="AY22" s="18" t="s">
        <v>128</v>
      </c>
      <c r="AZ22" s="18" t="s">
        <v>128</v>
      </c>
      <c r="BA22" s="18" t="s">
        <v>128</v>
      </c>
      <c r="BB22" s="18" t="s">
        <v>128</v>
      </c>
      <c r="BC22" s="18" t="s">
        <v>128</v>
      </c>
      <c r="BD22" s="18" t="s">
        <v>128</v>
      </c>
      <c r="BE22" s="18" t="s">
        <v>128</v>
      </c>
      <c r="BF22" s="49" t="s">
        <v>128</v>
      </c>
      <c r="BG22" s="36">
        <v>6.5</v>
      </c>
      <c r="BH22" s="36">
        <v>15.5</v>
      </c>
      <c r="BI22" s="36">
        <v>20.5</v>
      </c>
      <c r="BJ22" s="36" t="s">
        <v>91</v>
      </c>
      <c r="BK22" s="36">
        <v>2.1</v>
      </c>
      <c r="BL22" s="36">
        <v>2.1</v>
      </c>
      <c r="BM22" s="54" t="s">
        <v>128</v>
      </c>
      <c r="BN22" s="54">
        <v>0.3</v>
      </c>
      <c r="BO22" s="54" t="s">
        <v>128</v>
      </c>
      <c r="BP22" s="64" t="s">
        <v>128</v>
      </c>
      <c r="BQ22" s="64" t="s">
        <v>128</v>
      </c>
      <c r="BR22" s="64">
        <v>0</v>
      </c>
      <c r="BS22" s="64">
        <v>0</v>
      </c>
      <c r="BT22" s="64">
        <v>0</v>
      </c>
      <c r="BU22" s="64">
        <v>2.1</v>
      </c>
    </row>
    <row r="23" spans="1:73" s="9" customFormat="1" ht="12.75">
      <c r="A23" s="4" t="s">
        <v>10</v>
      </c>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c r="AX23" s="36"/>
      <c r="AY23" s="36"/>
      <c r="AZ23" s="36"/>
      <c r="BA23" s="36"/>
      <c r="BB23" s="36"/>
      <c r="BC23" s="36"/>
      <c r="BD23" s="36"/>
      <c r="BE23" s="36"/>
      <c r="BF23" s="47"/>
      <c r="BG23" s="36"/>
      <c r="BH23" s="36"/>
      <c r="BI23" s="36"/>
      <c r="BJ23" s="36"/>
      <c r="BK23" s="36"/>
      <c r="BL23" s="36"/>
      <c r="BM23" s="36"/>
      <c r="BN23" s="54"/>
      <c r="BO23" s="54"/>
      <c r="BP23" s="64"/>
      <c r="BQ23" s="64"/>
      <c r="BR23" s="64"/>
      <c r="BS23" s="64"/>
      <c r="BT23" s="64"/>
      <c r="BU23" s="64"/>
    </row>
    <row r="24" spans="1:73" s="9" customFormat="1" ht="12.75">
      <c r="A24" s="5" t="s">
        <v>17</v>
      </c>
      <c r="B24" s="20" t="s">
        <v>128</v>
      </c>
      <c r="C24" s="18" t="s">
        <v>128</v>
      </c>
      <c r="D24" s="18" t="s">
        <v>128</v>
      </c>
      <c r="E24" s="18" t="s">
        <v>128</v>
      </c>
      <c r="F24" s="18" t="s">
        <v>128</v>
      </c>
      <c r="G24" s="18" t="s">
        <v>128</v>
      </c>
      <c r="H24" s="18" t="s">
        <v>128</v>
      </c>
      <c r="I24" s="18" t="s">
        <v>128</v>
      </c>
      <c r="J24" s="18" t="s">
        <v>128</v>
      </c>
      <c r="K24" s="18" t="s">
        <v>128</v>
      </c>
      <c r="L24" s="18" t="s">
        <v>128</v>
      </c>
      <c r="M24" s="18" t="s">
        <v>128</v>
      </c>
      <c r="N24" s="18" t="s">
        <v>128</v>
      </c>
      <c r="O24" s="18" t="s">
        <v>128</v>
      </c>
      <c r="P24" s="18" t="s">
        <v>128</v>
      </c>
      <c r="Q24" s="18" t="s">
        <v>128</v>
      </c>
      <c r="R24" s="18" t="s">
        <v>128</v>
      </c>
      <c r="S24" s="18" t="s">
        <v>128</v>
      </c>
      <c r="T24" s="18" t="s">
        <v>128</v>
      </c>
      <c r="U24" s="18" t="s">
        <v>128</v>
      </c>
      <c r="V24" s="18" t="s">
        <v>128</v>
      </c>
      <c r="W24" s="18" t="s">
        <v>128</v>
      </c>
      <c r="X24" s="18" t="s">
        <v>128</v>
      </c>
      <c r="Y24" s="18" t="s">
        <v>128</v>
      </c>
      <c r="Z24" s="18" t="s">
        <v>128</v>
      </c>
      <c r="AA24" s="18" t="s">
        <v>128</v>
      </c>
      <c r="AB24" s="18" t="s">
        <v>128</v>
      </c>
      <c r="AC24" s="18" t="s">
        <v>128</v>
      </c>
      <c r="AD24" s="18" t="s">
        <v>128</v>
      </c>
      <c r="AE24" s="18" t="s">
        <v>128</v>
      </c>
      <c r="AF24" s="18" t="s">
        <v>128</v>
      </c>
      <c r="AG24" s="18" t="s">
        <v>128</v>
      </c>
      <c r="AH24" s="18" t="s">
        <v>128</v>
      </c>
      <c r="AI24" s="18" t="s">
        <v>128</v>
      </c>
      <c r="AJ24" s="18" t="s">
        <v>128</v>
      </c>
      <c r="AK24" s="18" t="s">
        <v>128</v>
      </c>
      <c r="AL24" s="18" t="s">
        <v>128</v>
      </c>
      <c r="AM24" s="18" t="s">
        <v>128</v>
      </c>
      <c r="AN24" s="18" t="s">
        <v>128</v>
      </c>
      <c r="AO24" s="18" t="s">
        <v>128</v>
      </c>
      <c r="AP24" s="18" t="s">
        <v>128</v>
      </c>
      <c r="AQ24" s="18" t="s">
        <v>128</v>
      </c>
      <c r="AR24" s="18" t="s">
        <v>128</v>
      </c>
      <c r="AS24" s="18" t="s">
        <v>128</v>
      </c>
      <c r="AT24" s="18" t="s">
        <v>128</v>
      </c>
      <c r="AU24" s="18" t="s">
        <v>128</v>
      </c>
      <c r="AV24" s="18" t="s">
        <v>128</v>
      </c>
      <c r="AW24" s="18" t="s">
        <v>128</v>
      </c>
      <c r="AX24" s="18" t="s">
        <v>128</v>
      </c>
      <c r="AY24" s="18" t="s">
        <v>128</v>
      </c>
      <c r="AZ24" s="18" t="s">
        <v>92</v>
      </c>
      <c r="BA24" s="18">
        <v>66</v>
      </c>
      <c r="BB24" s="18" t="s">
        <v>93</v>
      </c>
      <c r="BC24" s="18" t="s">
        <v>94</v>
      </c>
      <c r="BD24" s="18" t="s">
        <v>95</v>
      </c>
      <c r="BE24" s="18" t="s">
        <v>96</v>
      </c>
      <c r="BF24" s="49" t="s">
        <v>97</v>
      </c>
      <c r="BG24" s="36" t="s">
        <v>98</v>
      </c>
      <c r="BH24" s="36" t="s">
        <v>99</v>
      </c>
      <c r="BI24" s="36" t="s">
        <v>100</v>
      </c>
      <c r="BJ24" s="36">
        <v>103</v>
      </c>
      <c r="BK24" s="36" t="s">
        <v>138</v>
      </c>
      <c r="BL24" s="36" t="s">
        <v>139</v>
      </c>
      <c r="BM24" s="36" t="s">
        <v>157</v>
      </c>
      <c r="BN24" s="54" t="s">
        <v>160</v>
      </c>
      <c r="BO24" s="54">
        <v>171</v>
      </c>
      <c r="BP24" s="64">
        <v>281</v>
      </c>
      <c r="BQ24" s="64">
        <v>177</v>
      </c>
      <c r="BR24" s="64">
        <v>182</v>
      </c>
      <c r="BS24" s="64">
        <v>152</v>
      </c>
      <c r="BT24" s="64">
        <v>116</v>
      </c>
      <c r="BU24" s="64">
        <v>118</v>
      </c>
    </row>
    <row r="25" spans="1:73" s="9" customFormat="1" ht="12.75">
      <c r="A25" s="5" t="s">
        <v>18</v>
      </c>
      <c r="B25" s="20">
        <v>10</v>
      </c>
      <c r="C25" s="18">
        <v>10</v>
      </c>
      <c r="D25" s="18">
        <v>11</v>
      </c>
      <c r="E25" s="18">
        <v>11</v>
      </c>
      <c r="F25" s="18">
        <v>12</v>
      </c>
      <c r="G25" s="18">
        <v>13</v>
      </c>
      <c r="H25" s="18">
        <v>12</v>
      </c>
      <c r="I25" s="18">
        <v>12</v>
      </c>
      <c r="J25" s="18">
        <v>13</v>
      </c>
      <c r="K25" s="18">
        <v>14</v>
      </c>
      <c r="L25" s="18">
        <v>15</v>
      </c>
      <c r="M25" s="18">
        <v>15</v>
      </c>
      <c r="N25" s="18">
        <v>16</v>
      </c>
      <c r="O25" s="18">
        <v>17</v>
      </c>
      <c r="P25" s="18">
        <v>18</v>
      </c>
      <c r="Q25" s="18">
        <v>17</v>
      </c>
      <c r="R25" s="18">
        <v>18</v>
      </c>
      <c r="S25" s="18">
        <v>19</v>
      </c>
      <c r="T25" s="18">
        <v>19</v>
      </c>
      <c r="U25" s="18">
        <v>20</v>
      </c>
      <c r="V25" s="18">
        <v>23</v>
      </c>
      <c r="W25" s="18">
        <v>24</v>
      </c>
      <c r="X25" s="18">
        <v>26</v>
      </c>
      <c r="Y25" s="18">
        <v>28</v>
      </c>
      <c r="Z25" s="18">
        <v>33</v>
      </c>
      <c r="AA25" s="18">
        <v>30</v>
      </c>
      <c r="AB25" s="18">
        <v>35</v>
      </c>
      <c r="AC25" s="18">
        <v>27</v>
      </c>
      <c r="AD25" s="18">
        <v>31</v>
      </c>
      <c r="AE25" s="18">
        <v>38</v>
      </c>
      <c r="AF25" s="18" t="s">
        <v>101</v>
      </c>
      <c r="AG25" s="18">
        <v>40</v>
      </c>
      <c r="AH25" s="18" t="s">
        <v>102</v>
      </c>
      <c r="AI25" s="18">
        <v>39</v>
      </c>
      <c r="AJ25" s="18">
        <v>41</v>
      </c>
      <c r="AK25" s="18">
        <v>40</v>
      </c>
      <c r="AL25" s="18" t="s">
        <v>103</v>
      </c>
      <c r="AM25" s="18" t="s">
        <v>104</v>
      </c>
      <c r="AN25" s="18">
        <v>47</v>
      </c>
      <c r="AO25" s="18">
        <v>56</v>
      </c>
      <c r="AP25" s="18" t="s">
        <v>105</v>
      </c>
      <c r="AQ25" s="18">
        <v>63</v>
      </c>
      <c r="AR25" s="18">
        <v>65</v>
      </c>
      <c r="AS25" s="18">
        <v>104</v>
      </c>
      <c r="AT25" s="18">
        <v>100</v>
      </c>
      <c r="AU25" s="18">
        <v>143</v>
      </c>
      <c r="AV25" s="18">
        <v>147</v>
      </c>
      <c r="AW25" s="18">
        <v>147</v>
      </c>
      <c r="AX25" s="18">
        <v>147</v>
      </c>
      <c r="AY25" s="18">
        <v>127</v>
      </c>
      <c r="AZ25" s="18" t="s">
        <v>106</v>
      </c>
      <c r="BA25" s="18">
        <v>81</v>
      </c>
      <c r="BB25" s="18" t="s">
        <v>107</v>
      </c>
      <c r="BC25" s="18" t="s">
        <v>108</v>
      </c>
      <c r="BD25" s="18" t="s">
        <v>109</v>
      </c>
      <c r="BE25" s="18" t="s">
        <v>110</v>
      </c>
      <c r="BF25" s="49" t="s">
        <v>111</v>
      </c>
      <c r="BG25" s="36" t="s">
        <v>112</v>
      </c>
      <c r="BH25" s="36" t="s">
        <v>113</v>
      </c>
      <c r="BI25" s="36" t="s">
        <v>114</v>
      </c>
      <c r="BJ25" s="36">
        <v>62</v>
      </c>
      <c r="BK25" s="36" t="s">
        <v>141</v>
      </c>
      <c r="BL25" s="36" t="s">
        <v>141</v>
      </c>
      <c r="BM25" s="36" t="s">
        <v>158</v>
      </c>
      <c r="BN25" s="54" t="s">
        <v>92</v>
      </c>
      <c r="BO25" s="64" t="s">
        <v>165</v>
      </c>
      <c r="BP25" s="71">
        <v>59</v>
      </c>
      <c r="BQ25" s="71">
        <v>65</v>
      </c>
      <c r="BR25" s="71">
        <v>51</v>
      </c>
      <c r="BS25" s="71">
        <v>50</v>
      </c>
      <c r="BT25" s="71">
        <v>52</v>
      </c>
      <c r="BU25" s="71">
        <v>59</v>
      </c>
    </row>
    <row r="26" spans="1:73" s="9" customFormat="1" ht="12.75">
      <c r="A26" s="41" t="s">
        <v>144</v>
      </c>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47"/>
      <c r="BG26" s="36"/>
      <c r="BH26" s="36"/>
      <c r="BI26" s="36"/>
      <c r="BJ26" s="36"/>
      <c r="BK26" s="36"/>
      <c r="BL26" s="36"/>
      <c r="BM26" s="36"/>
      <c r="BN26" s="54"/>
      <c r="BO26" s="54"/>
      <c r="BP26" s="64"/>
      <c r="BQ26" s="64"/>
      <c r="BR26" s="64"/>
      <c r="BS26" s="64"/>
      <c r="BT26" s="64"/>
      <c r="BU26" s="64"/>
    </row>
    <row r="27" spans="1:73" s="9" customFormat="1" ht="12.75">
      <c r="A27" s="5" t="s">
        <v>145</v>
      </c>
      <c r="B27" s="20"/>
      <c r="C27" s="18"/>
      <c r="D27" s="18"/>
      <c r="E27" s="18"/>
      <c r="F27" s="18"/>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47"/>
      <c r="BG27" s="36">
        <v>4.547028031</v>
      </c>
      <c r="BH27" s="36">
        <v>2.422392682</v>
      </c>
      <c r="BI27" s="36">
        <v>0.68</v>
      </c>
      <c r="BJ27" s="36">
        <v>0.25</v>
      </c>
      <c r="BK27" s="36">
        <v>0.2415348205105042</v>
      </c>
      <c r="BL27" s="36">
        <v>0.07455905901290252</v>
      </c>
      <c r="BM27" s="36">
        <v>0.19</v>
      </c>
      <c r="BN27" s="54">
        <v>-0.01</v>
      </c>
      <c r="BO27" s="54">
        <v>0.15</v>
      </c>
      <c r="BP27" s="64">
        <v>0.15</v>
      </c>
      <c r="BQ27" s="64">
        <v>0.47</v>
      </c>
      <c r="BR27" s="64">
        <v>0.77</v>
      </c>
      <c r="BS27" s="64">
        <v>0.74</v>
      </c>
      <c r="BT27" s="64">
        <v>1.1</v>
      </c>
      <c r="BU27" s="64">
        <v>0.97</v>
      </c>
    </row>
    <row r="28" spans="1:74" s="9" customFormat="1" ht="12.75">
      <c r="A28" s="5" t="s">
        <v>18</v>
      </c>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47"/>
      <c r="BG28" s="36">
        <v>0.98</v>
      </c>
      <c r="BH28" s="36">
        <v>0.96</v>
      </c>
      <c r="BI28" s="36">
        <v>0.67</v>
      </c>
      <c r="BJ28" s="36">
        <v>0.72</v>
      </c>
      <c r="BK28" s="36">
        <v>0.83</v>
      </c>
      <c r="BL28" s="36">
        <v>0.77</v>
      </c>
      <c r="BM28" s="36">
        <v>1.36</v>
      </c>
      <c r="BN28" s="54">
        <v>0.61</v>
      </c>
      <c r="BO28" s="54">
        <v>0.81</v>
      </c>
      <c r="BP28" s="64">
        <v>0.8</v>
      </c>
      <c r="BQ28" s="64">
        <v>0.71</v>
      </c>
      <c r="BR28" s="64">
        <v>1.14</v>
      </c>
      <c r="BS28" s="64">
        <v>0.82</v>
      </c>
      <c r="BT28" s="64">
        <v>0.78</v>
      </c>
      <c r="BU28" s="64">
        <v>0.66</v>
      </c>
      <c r="BV28" s="66"/>
    </row>
    <row r="29" spans="1:73" s="9" customFormat="1" ht="15.75" thickBot="1">
      <c r="A29" s="42" t="s">
        <v>19</v>
      </c>
      <c r="B29" s="22"/>
      <c r="C29" s="23"/>
      <c r="D29" s="23"/>
      <c r="E29" s="23"/>
      <c r="F29" s="23"/>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50"/>
      <c r="BG29" s="31" t="s">
        <v>149</v>
      </c>
      <c r="BH29" s="31" t="s">
        <v>149</v>
      </c>
      <c r="BI29" s="31">
        <v>0.24</v>
      </c>
      <c r="BJ29" s="52" t="s">
        <v>153</v>
      </c>
      <c r="BK29" s="52" t="s">
        <v>151</v>
      </c>
      <c r="BL29" s="52" t="s">
        <v>152</v>
      </c>
      <c r="BM29" s="56" t="s">
        <v>156</v>
      </c>
      <c r="BN29" s="62" t="s">
        <v>163</v>
      </c>
      <c r="BO29" s="65" t="s">
        <v>156</v>
      </c>
      <c r="BP29" s="70" t="s">
        <v>167</v>
      </c>
      <c r="BQ29" s="70">
        <v>0.12</v>
      </c>
      <c r="BR29" s="70">
        <v>0.26</v>
      </c>
      <c r="BS29" s="70">
        <v>0.37</v>
      </c>
      <c r="BT29" s="70">
        <f>3199/('Capital Account'!BT6+'Capital Account'!BT10)</f>
        <v>0.7104152787030868</v>
      </c>
      <c r="BU29" s="70">
        <f>3007/('Capital Account'!BU6+'Capital Account'!BU10)</f>
        <v>0.7093654163717859</v>
      </c>
    </row>
    <row r="30" spans="1:74" ht="12.75">
      <c r="A30" s="3" t="s">
        <v>20</v>
      </c>
      <c r="BS30" s="74"/>
      <c r="BT30" s="75"/>
      <c r="BU30" s="69"/>
      <c r="BV30" s="69"/>
    </row>
    <row r="31" spans="1:72" ht="31.5" customHeight="1">
      <c r="A31" s="80" t="s">
        <v>168</v>
      </c>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row>
    <row r="32" spans="1:72" ht="31.5" customHeight="1">
      <c r="A32" s="80" t="s">
        <v>162</v>
      </c>
      <c r="B32" s="80"/>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row>
    <row r="33" spans="1:72" ht="21" customHeight="1">
      <c r="A33" s="81" t="s">
        <v>118</v>
      </c>
      <c r="B33" s="81"/>
      <c r="C33" s="81"/>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81"/>
      <c r="AE33" s="81"/>
      <c r="AF33" s="81"/>
      <c r="AG33" s="81"/>
      <c r="AH33" s="81"/>
      <c r="AI33" s="81"/>
      <c r="AJ33" s="81"/>
      <c r="AK33" s="81"/>
      <c r="AL33" s="81"/>
      <c r="AM33" s="81"/>
      <c r="AN33" s="81"/>
      <c r="AO33" s="81"/>
      <c r="AP33" s="81"/>
      <c r="AQ33" s="81"/>
      <c r="AR33" s="81"/>
      <c r="AS33" s="81"/>
      <c r="AT33" s="81"/>
      <c r="AU33" s="81"/>
      <c r="AV33" s="81"/>
      <c r="AW33" s="81"/>
      <c r="AX33" s="81"/>
      <c r="AY33" s="81"/>
      <c r="AZ33" s="81"/>
      <c r="BA33" s="81"/>
      <c r="BB33" s="81"/>
      <c r="BC33" s="81"/>
      <c r="BD33" s="81"/>
      <c r="BE33" s="81"/>
      <c r="BF33" s="81"/>
      <c r="BG33" s="81"/>
      <c r="BH33" s="81"/>
      <c r="BI33" s="81"/>
      <c r="BJ33" s="81"/>
      <c r="BK33" s="81"/>
      <c r="BL33" s="81"/>
      <c r="BM33" s="81"/>
      <c r="BN33" s="81"/>
      <c r="BO33" s="81"/>
      <c r="BP33" s="81"/>
      <c r="BQ33" s="81"/>
      <c r="BR33" s="81"/>
      <c r="BS33" s="81"/>
      <c r="BT33" s="81"/>
    </row>
    <row r="34" spans="1:72" ht="21" customHeight="1">
      <c r="A34" s="81" t="s">
        <v>119</v>
      </c>
      <c r="B34" s="81"/>
      <c r="C34" s="81"/>
      <c r="D34" s="81"/>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1"/>
      <c r="BD34" s="81"/>
      <c r="BE34" s="81"/>
      <c r="BF34" s="81"/>
      <c r="BG34" s="81"/>
      <c r="BH34" s="81"/>
      <c r="BI34" s="81"/>
      <c r="BJ34" s="81"/>
      <c r="BK34" s="81"/>
      <c r="BL34" s="81"/>
      <c r="BM34" s="81"/>
      <c r="BN34" s="81"/>
      <c r="BO34" s="81"/>
      <c r="BP34" s="81"/>
      <c r="BQ34" s="81"/>
      <c r="BR34" s="81"/>
      <c r="BS34" s="81"/>
      <c r="BT34" s="81"/>
    </row>
    <row r="35" spans="1:72" ht="12.75">
      <c r="A35" s="80" t="s">
        <v>120</v>
      </c>
      <c r="B35" s="80"/>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row>
    <row r="36" ht="12.75">
      <c r="A36" s="34" t="s">
        <v>121</v>
      </c>
    </row>
    <row r="37" ht="12.75">
      <c r="A37" s="34" t="s">
        <v>122</v>
      </c>
    </row>
    <row r="38" ht="12.75">
      <c r="A38" s="34" t="s">
        <v>123</v>
      </c>
    </row>
    <row r="39" ht="21">
      <c r="A39" s="34" t="s">
        <v>124</v>
      </c>
    </row>
    <row r="40" ht="21">
      <c r="A40" s="34" t="s">
        <v>125</v>
      </c>
    </row>
    <row r="41" spans="1:71" ht="12.75">
      <c r="A41" s="34" t="s">
        <v>126</v>
      </c>
      <c r="BR41" s="77"/>
      <c r="BS41" s="77"/>
    </row>
    <row r="42" spans="1:71" ht="21">
      <c r="A42" s="34" t="s">
        <v>127</v>
      </c>
      <c r="BR42" s="77"/>
      <c r="BS42" s="77"/>
    </row>
    <row r="43" spans="1:71" ht="12.75">
      <c r="A43" s="33" t="s">
        <v>117</v>
      </c>
      <c r="BR43" s="77"/>
      <c r="BS43" s="77"/>
    </row>
    <row r="44" spans="1:71" ht="12.75">
      <c r="A44" s="34" t="s">
        <v>150</v>
      </c>
      <c r="BR44" s="77"/>
      <c r="BS44" s="77"/>
    </row>
    <row r="45" spans="1:71" ht="12.75">
      <c r="A45" s="34" t="s">
        <v>154</v>
      </c>
      <c r="BR45" s="77"/>
      <c r="BS45" s="77"/>
    </row>
    <row r="46" spans="1:72" ht="31.5" customHeight="1">
      <c r="A46" s="81" t="s">
        <v>175</v>
      </c>
      <c r="B46" s="81"/>
      <c r="C46" s="81"/>
      <c r="D46" s="81"/>
      <c r="E46" s="81"/>
      <c r="F46" s="81"/>
      <c r="G46" s="81"/>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1"/>
      <c r="AY46" s="81"/>
      <c r="AZ46" s="81"/>
      <c r="BA46" s="81"/>
      <c r="BB46" s="81"/>
      <c r="BC46" s="81"/>
      <c r="BD46" s="81"/>
      <c r="BE46" s="81"/>
      <c r="BF46" s="81"/>
      <c r="BG46" s="81"/>
      <c r="BH46" s="81"/>
      <c r="BI46" s="81"/>
      <c r="BJ46" s="81"/>
      <c r="BK46" s="81"/>
      <c r="BL46" s="81"/>
      <c r="BM46" s="81"/>
      <c r="BN46" s="81"/>
      <c r="BO46" s="81"/>
      <c r="BP46" s="81"/>
      <c r="BQ46" s="81"/>
      <c r="BR46" s="81"/>
      <c r="BS46" s="81"/>
      <c r="BT46" s="81"/>
    </row>
    <row r="47" spans="70:71" ht="12.75">
      <c r="BR47" s="78"/>
      <c r="BS47" s="78"/>
    </row>
    <row r="48" spans="70:71" ht="12.75">
      <c r="BR48" s="77"/>
      <c r="BS48" s="77"/>
    </row>
  </sheetData>
  <sheetProtection/>
  <mergeCells count="6">
    <mergeCell ref="A31:BT31"/>
    <mergeCell ref="A32:BT32"/>
    <mergeCell ref="A33:BT33"/>
    <mergeCell ref="A34:BT34"/>
    <mergeCell ref="A35:BT35"/>
    <mergeCell ref="A46:BT46"/>
  </mergeCells>
  <hyperlinks>
    <hyperlink ref="BL25" r:id="rId1" display="60@"/>
    <hyperlink ref="BM24" r:id="rId2" display="175@"/>
    <hyperlink ref="BM25" r:id="rId3" display="46@"/>
    <hyperlink ref="BN25" r:id="rId4" display="66@"/>
    <hyperlink ref="BN24" r:id="rId5" display="238@"/>
  </hyperlinks>
  <printOptions/>
  <pageMargins left="0.7" right="0.7" top="0.75" bottom="0.75" header="0.3" footer="0.3"/>
  <pageSetup fitToHeight="1" fitToWidth="1" horizontalDpi="600" verticalDpi="600" orientation="landscape" paperSize="9" scale="68"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Tata Motors Annual Report</dc:title>
  <dc:subject/>
  <dc:creator>Vispi Patel</dc:creator>
  <cp:keywords/>
  <dc:description/>
  <cp:lastModifiedBy>AKB533813</cp:lastModifiedBy>
  <cp:lastPrinted>2023-11-28T07:04:07Z</cp:lastPrinted>
  <dcterms:created xsi:type="dcterms:W3CDTF">2014-01-27T17:52:21Z</dcterms:created>
  <dcterms:modified xsi:type="dcterms:W3CDTF">2023-11-28T07:04:28Z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0x0101002913BCFD33FDBC498E4CFD161A4E69EB</vt:lpwstr>
  </property>
  <property fmtid="{D5CDD505-2E9C-101B-9397-08002B2CF9AE}" pid="5" name="_activity">
    <vt:lpwstr/>
  </property>
</Properties>
</file>